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VG-SanRamon\Victoria\_BGS\FacebookFridays\"/>
    </mc:Choice>
  </mc:AlternateContent>
  <xr:revisionPtr revIDLastSave="0" documentId="13_ncr:1_{3E0C58F7-248D-4E47-8687-E94221651B82}" xr6:coauthVersionLast="40" xr6:coauthVersionMax="40" xr10:uidLastSave="{00000000-0000-0000-0000-000000000000}"/>
  <bookViews>
    <workbookView xWindow="-120" yWindow="-120" windowWidth="38640" windowHeight="23640" xr2:uid="{00000000-000D-0000-FFFF-FFFF00000000}"/>
  </bookViews>
  <sheets>
    <sheet name="Plan vs Actuals" sheetId="2" r:id="rId1"/>
    <sheet name="Reference" sheetId="3" r:id="rId2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5" i="2" l="1"/>
  <c r="E16" i="2"/>
  <c r="R15" i="2"/>
  <c r="S15" i="2" s="1"/>
  <c r="R16" i="2"/>
  <c r="S16" i="2" s="1"/>
  <c r="Q16" i="2"/>
  <c r="V16" i="2"/>
  <c r="X16" i="2" s="1"/>
  <c r="Q14" i="2"/>
  <c r="R14" i="2"/>
  <c r="S14" i="2" s="1"/>
  <c r="V14" i="2"/>
  <c r="X14" i="2" s="1"/>
  <c r="W16" i="2" l="1"/>
  <c r="W14" i="2"/>
  <c r="N16" i="2"/>
  <c r="O16" i="2" s="1"/>
  <c r="M16" i="2"/>
  <c r="K16" i="2"/>
  <c r="J16" i="2"/>
  <c r="H16" i="2"/>
  <c r="G16" i="2"/>
  <c r="C16" i="2"/>
  <c r="V15" i="2"/>
  <c r="X15" i="2" s="1"/>
  <c r="W15" i="2"/>
  <c r="Q15" i="2"/>
  <c r="N15" i="2"/>
  <c r="O15" i="2" s="1"/>
  <c r="M15" i="2"/>
  <c r="K15" i="2"/>
  <c r="J15" i="2"/>
  <c r="H15" i="2"/>
  <c r="G15" i="2"/>
  <c r="C15" i="2"/>
  <c r="N14" i="2"/>
  <c r="O14" i="2" s="1"/>
  <c r="M14" i="2"/>
  <c r="K14" i="2"/>
  <c r="J14" i="2"/>
  <c r="H14" i="2"/>
  <c r="G14" i="2"/>
  <c r="E14" i="2"/>
  <c r="C14" i="2"/>
  <c r="H10" i="2"/>
  <c r="H6" i="2"/>
  <c r="Q3" i="2"/>
  <c r="D3" i="2"/>
  <c r="F3" i="2" s="1"/>
  <c r="R3" i="2" l="1"/>
  <c r="T3" i="2" s="1"/>
  <c r="U3" i="2" s="1"/>
  <c r="I3" i="2"/>
  <c r="G3" i="2"/>
  <c r="W3" i="2" l="1"/>
  <c r="H9" i="2" s="1"/>
  <c r="H11" i="2" s="1"/>
  <c r="M3" i="2"/>
  <c r="J3" i="2"/>
  <c r="H8" i="2"/>
  <c r="L3" i="2"/>
  <c r="H7" i="2" l="1"/>
  <c r="N3" i="2"/>
  <c r="O3" i="2" s="1"/>
  <c r="V3" i="2"/>
  <c r="X3" i="2" s="1"/>
</calcChain>
</file>

<file path=xl/sharedStrings.xml><?xml version="1.0" encoding="utf-8"?>
<sst xmlns="http://schemas.openxmlformats.org/spreadsheetml/2006/main" count="65" uniqueCount="65">
  <si>
    <t>Ad Spend</t>
  </si>
  <si>
    <t>Immediate ROI</t>
  </si>
  <si>
    <t>Extended ROI</t>
  </si>
  <si>
    <t>Ave Cost Per Click (CPC)</t>
  </si>
  <si>
    <t>Cost Per Customer</t>
  </si>
  <si>
    <t>Profit Per Customer (after ad expenses only)</t>
  </si>
  <si>
    <t>Total Sales</t>
  </si>
  <si>
    <t>Conversion Rate to Sale</t>
  </si>
  <si>
    <t>Cost Per Visitor</t>
  </si>
  <si>
    <t>Revenue Per Visitor</t>
  </si>
  <si>
    <t>Cost Per Add To Cart</t>
  </si>
  <si>
    <t>Conversion Rate to Add To Cart</t>
  </si>
  <si>
    <t>Average Order Value</t>
  </si>
  <si>
    <t>Overall Conversion Rate (Visitor to Sale)</t>
  </si>
  <si>
    <t>Revenue Model:  Ads to Product Page</t>
  </si>
  <si>
    <t>% Abandon Cart</t>
  </si>
  <si>
    <t># People Abandon Cart</t>
  </si>
  <si>
    <t>% Recovered to Sale Thru Retargeting (Ads &amp; Email)</t>
  </si>
  <si>
    <t>Total Recovered Sales</t>
  </si>
  <si>
    <t>Total Sales (Initial &amp; Recovered)</t>
  </si>
  <si>
    <t xml:space="preserve"> </t>
  </si>
  <si>
    <t>Cost Per Customer (After Retargeting)</t>
  </si>
  <si>
    <t>Ave Order Value Per Customer</t>
  </si>
  <si>
    <t>How to Use This Model:</t>
  </si>
  <si>
    <t>Key Metric</t>
  </si>
  <si>
    <t>Target</t>
  </si>
  <si>
    <t>Sources</t>
  </si>
  <si>
    <t>Overall Conversion Rate</t>
  </si>
  <si>
    <t>Source</t>
  </si>
  <si>
    <t>Industry Data</t>
  </si>
  <si>
    <t>New Visitors:  2-3%
Returning Visitors:  4-5%</t>
  </si>
  <si>
    <t>Add To Cart</t>
  </si>
  <si>
    <t>New Visitors:  7-8%
Returning Visitors: 13-15%</t>
  </si>
  <si>
    <t>(1)  Average Ecom Stats (New vs. Returning Visitors):
https://www.drip.co/blog/tips-and-tactics/ecommerce-customer-lifetime-value/</t>
  </si>
  <si>
    <t>Notes</t>
  </si>
  <si>
    <t>Add to Cart:  5%</t>
  </si>
  <si>
    <t>Abandon Cart</t>
  </si>
  <si>
    <t>(2) Ecom Stats By Device:  https://moz.com/blog/ecommerce-kpi-benchmark-study</t>
  </si>
  <si>
    <t>Overall Conversion:  1.4%</t>
  </si>
  <si>
    <t>Average Add-To-Cart:  8.7%  
---Mobile: 6.2%
---Desktop: 10.4%
---Tablet:  10.3%</t>
  </si>
  <si>
    <t>Overall Conversion:  2.5 - 3%
---Mobile: 1.0%
---Desktop: 2.8%
---Tablet:  2.0%</t>
  </si>
  <si>
    <t>Overall conversion went up in Jan 2017 to 3%. No device breakdown provided for the new stat.</t>
  </si>
  <si>
    <t>(3a)  Ecom Conversion Rates by Device:
http://www.smartinsights.com/ecommerce/ecommerce-analytics/ecommerce-conversion-rates/</t>
  </si>
  <si>
    <t>(3b)  Add-To-Cart Rates:  http://www.smartinsights.com/ecommerce/ecommerce-analytics/typical-average-add-cart-conversion-rates/</t>
  </si>
  <si>
    <t>2-3%</t>
  </si>
  <si>
    <t>Average eCommerce conversion rates: 2-3%
--&gt; Mobile conversion rates are 1% potentially because consumers switch to desktop to finalize purchases (or maybe because of poor mobile experiences on a number of sites)</t>
  </si>
  <si>
    <t xml:space="preserve">Abandon Cart:  68.54% </t>
  </si>
  <si>
    <t>Abandon Cart:  70%</t>
  </si>
  <si>
    <t xml:space="preserve">60% of $4 trillion in abandoned cart dollars are retrieved by proactive eCommerce companies </t>
  </si>
  <si>
    <t>(4)  Ecom Conversion Rates + Potential for Retargeting:  http://www.conversionvoodoo.com/blog/2015/06/conversion-rates-for-ecommerce-sites-industry-stats/</t>
  </si>
  <si>
    <t>Recapture Rate (Using all channels)</t>
  </si>
  <si>
    <t>Product Page Visitors (ViewContent)</t>
  </si>
  <si>
    <t># Adds To Cart (AddToCart)</t>
  </si>
  <si>
    <t>Week 2 (enter dates)</t>
  </si>
  <si>
    <t>Week 1 (enter dates)</t>
  </si>
  <si>
    <t>Week 3 (enter dates)</t>
  </si>
  <si>
    <t># Orders Recovered</t>
  </si>
  <si>
    <t># Orders (Purchase)</t>
  </si>
  <si>
    <t>Cost Per Order</t>
  </si>
  <si>
    <t>Adjusted Cost Per Order</t>
  </si>
  <si>
    <t>www.StraightLineMarketing.com</t>
  </si>
  <si>
    <r>
      <t xml:space="preserve">BEFORE YOU RUN ADS:  Your planning values are on top. Plan this BEFORE you run ads, so you know your target metrics that you want to hit to have a successful campaign. Change any value in the </t>
    </r>
    <r>
      <rPr>
        <b/>
        <sz val="11"/>
        <color theme="1"/>
        <rFont val="Calibri"/>
        <family val="2"/>
        <scheme val="minor"/>
      </rPr>
      <t>GREEN</t>
    </r>
    <r>
      <rPr>
        <sz val="11"/>
        <color theme="1"/>
        <rFont val="Calibri"/>
        <family val="2"/>
        <scheme val="minor"/>
      </rPr>
      <t xml:space="preserve"> colored cells to see "what would happen if".  </t>
    </r>
    <r>
      <rPr>
        <b/>
        <sz val="11"/>
        <color theme="1"/>
        <rFont val="Calibri"/>
        <family val="2"/>
        <scheme val="minor"/>
      </rPr>
      <t>Squares without color are calculated values.</t>
    </r>
  </si>
  <si>
    <r>
      <t xml:space="preserve">TRACK PROGRESS:  After you start ads, fill in your "Actual" numbers in the </t>
    </r>
    <r>
      <rPr>
        <b/>
        <sz val="11"/>
        <color theme="1"/>
        <rFont val="Calibri"/>
        <family val="2"/>
        <scheme val="minor"/>
      </rPr>
      <t>BLUE</t>
    </r>
    <r>
      <rPr>
        <sz val="11"/>
        <color theme="1"/>
        <rFont val="Calibri"/>
        <family val="2"/>
        <scheme val="minor"/>
      </rPr>
      <t xml:space="preserve"> cells to see how you are performing against your plan. </t>
    </r>
    <r>
      <rPr>
        <b/>
        <sz val="11"/>
        <color theme="1"/>
        <rFont val="Calibri"/>
        <family val="2"/>
        <scheme val="minor"/>
      </rPr>
      <t>Squares without color are calculated values.</t>
    </r>
  </si>
  <si>
    <t>ROAS</t>
  </si>
  <si>
    <t>Copyright 2019: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</si>
</sst>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.0%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4" fillId="4" borderId="0" applyNumberFormat="0" applyBorder="0" applyAlignment="0" applyProtection="0"/>
    <xf numFmtId="0" fontId="5" fillId="5" borderId="0" applyNumberFormat="0" applyBorder="0" applyAlignment="0" applyProtection="0"/>
    <xf numFmtId="0" fontId="6" fillId="6" borderId="0" applyNumberFormat="0" applyBorder="0" applyAlignment="0" applyProtection="0"/>
    <xf numFmtId="0" fontId="9" fillId="0" borderId="0" applyNumberForma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164" fontId="0" fillId="0" borderId="0" xfId="0" applyNumberForma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1" fontId="0" fillId="0" borderId="0" xfId="0" applyNumberFormat="1" applyAlignment="1">
      <alignment horizontal="center" vertical="top" wrapText="1"/>
    </xf>
    <xf numFmtId="0" fontId="0" fillId="0" borderId="0" xfId="0" applyAlignment="1">
      <alignment vertical="top"/>
    </xf>
    <xf numFmtId="164" fontId="0" fillId="3" borderId="0" xfId="0" applyNumberFormat="1" applyFill="1" applyAlignment="1">
      <alignment horizontal="center" vertical="top" wrapText="1"/>
    </xf>
    <xf numFmtId="165" fontId="0" fillId="3" borderId="0" xfId="0" applyNumberFormat="1" applyFill="1" applyAlignment="1">
      <alignment horizontal="center" vertical="top" wrapText="1"/>
    </xf>
    <xf numFmtId="165" fontId="2" fillId="0" borderId="1" xfId="0" applyNumberFormat="1" applyFont="1" applyBorder="1" applyAlignment="1">
      <alignment horizontal="center" vertical="top" wrapText="1"/>
    </xf>
    <xf numFmtId="164" fontId="0" fillId="0" borderId="0" xfId="0" applyNumberFormat="1" applyAlignment="1">
      <alignment vertical="top" wrapText="1"/>
    </xf>
    <xf numFmtId="164" fontId="0" fillId="0" borderId="0" xfId="0" applyNumberFormat="1" applyAlignment="1">
      <alignment vertical="top"/>
    </xf>
    <xf numFmtId="0" fontId="0" fillId="2" borderId="2" xfId="0" applyFill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165" fontId="0" fillId="0" borderId="0" xfId="0" applyNumberFormat="1" applyAlignment="1">
      <alignment horizontal="center" vertical="top" wrapText="1"/>
    </xf>
    <xf numFmtId="0" fontId="7" fillId="0" borderId="0" xfId="0" applyFont="1" applyAlignment="1">
      <alignment vertical="top" wrapText="1"/>
    </xf>
    <xf numFmtId="0" fontId="0" fillId="2" borderId="0" xfId="0" applyFill="1" applyAlignment="1">
      <alignment vertical="top" wrapText="1"/>
    </xf>
    <xf numFmtId="0" fontId="1" fillId="2" borderId="3" xfId="0" applyFont="1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165" fontId="2" fillId="0" borderId="0" xfId="0" applyNumberFormat="1" applyFont="1" applyFill="1" applyBorder="1" applyAlignment="1">
      <alignment horizontal="center" vertical="top" wrapText="1"/>
    </xf>
    <xf numFmtId="3" fontId="0" fillId="0" borderId="0" xfId="0" applyNumberFormat="1" applyAlignment="1">
      <alignment horizontal="center" vertical="top" wrapText="1"/>
    </xf>
    <xf numFmtId="0" fontId="0" fillId="2" borderId="0" xfId="0" applyFill="1" applyAlignment="1">
      <alignment horizontal="center" vertical="top" wrapText="1"/>
    </xf>
    <xf numFmtId="164" fontId="0" fillId="7" borderId="0" xfId="0" applyNumberFormat="1" applyFill="1" applyAlignment="1">
      <alignment horizontal="center" vertical="top" wrapText="1"/>
    </xf>
    <xf numFmtId="3" fontId="0" fillId="7" borderId="0" xfId="0" applyNumberFormat="1" applyFill="1" applyAlignment="1">
      <alignment horizontal="center" vertical="top" wrapText="1"/>
    </xf>
    <xf numFmtId="0" fontId="0" fillId="7" borderId="0" xfId="0" applyFill="1" applyAlignment="1">
      <alignment horizontal="center" vertical="top" wrapText="1"/>
    </xf>
    <xf numFmtId="165" fontId="0" fillId="0" borderId="0" xfId="0" applyNumberFormat="1" applyFill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1" fillId="0" borderId="0" xfId="0" applyFont="1" applyAlignment="1">
      <alignment vertical="top"/>
    </xf>
    <xf numFmtId="0" fontId="0" fillId="7" borderId="0" xfId="0" applyFill="1" applyAlignment="1">
      <alignment vertical="top"/>
    </xf>
    <xf numFmtId="0" fontId="0" fillId="7" borderId="0" xfId="0" applyFill="1" applyAlignment="1">
      <alignment vertical="top" wrapText="1"/>
    </xf>
    <xf numFmtId="0" fontId="0" fillId="7" borderId="0" xfId="0" applyFill="1" applyAlignment="1">
      <alignment horizontal="center" vertical="top"/>
    </xf>
    <xf numFmtId="0" fontId="2" fillId="7" borderId="0" xfId="0" applyFont="1" applyFill="1" applyAlignment="1">
      <alignment vertical="top"/>
    </xf>
    <xf numFmtId="0" fontId="1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0" fontId="2" fillId="7" borderId="2" xfId="0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9" fontId="2" fillId="7" borderId="2" xfId="0" applyNumberFormat="1" applyFont="1" applyFill="1" applyBorder="1" applyAlignment="1">
      <alignment horizontal="center" vertical="top"/>
    </xf>
    <xf numFmtId="164" fontId="8" fillId="0" borderId="0" xfId="1" applyNumberFormat="1" applyFont="1" applyFill="1" applyAlignment="1">
      <alignment horizontal="center" vertical="top" wrapText="1"/>
    </xf>
    <xf numFmtId="164" fontId="8" fillId="0" borderId="0" xfId="2" applyNumberFormat="1" applyFont="1" applyFill="1" applyAlignment="1">
      <alignment horizontal="center" vertical="top" wrapText="1"/>
    </xf>
    <xf numFmtId="165" fontId="8" fillId="0" borderId="0" xfId="1" applyNumberFormat="1" applyFont="1" applyFill="1" applyAlignment="1">
      <alignment horizontal="center" vertical="top" wrapText="1"/>
    </xf>
    <xf numFmtId="165" fontId="8" fillId="0" borderId="0" xfId="2" applyNumberFormat="1" applyFont="1" applyFill="1" applyAlignment="1">
      <alignment horizontal="center" vertical="top" wrapText="1"/>
    </xf>
    <xf numFmtId="165" fontId="8" fillId="0" borderId="0" xfId="3" applyNumberFormat="1" applyFont="1" applyFill="1" applyAlignment="1">
      <alignment horizontal="center" vertical="top" wrapText="1"/>
    </xf>
    <xf numFmtId="164" fontId="8" fillId="0" borderId="0" xfId="1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0" fillId="7" borderId="0" xfId="0" applyFill="1" applyAlignment="1">
      <alignment horizontal="left" vertical="top" wrapText="1"/>
    </xf>
    <xf numFmtId="0" fontId="9" fillId="0" borderId="0" xfId="4" applyAlignment="1">
      <alignment vertical="top"/>
    </xf>
    <xf numFmtId="2" fontId="0" fillId="0" borderId="0" xfId="0" applyNumberFormat="1" applyAlignment="1">
      <alignment vertical="top" wrapText="1"/>
    </xf>
    <xf numFmtId="0" fontId="3" fillId="0" borderId="0" xfId="0" applyFont="1" applyAlignment="1">
      <alignment horizontal="center" vertical="top"/>
    </xf>
  </cellXfs>
  <cellStyles count="5">
    <cellStyle name="Bad" xfId="2" builtinId="27"/>
    <cellStyle name="Good" xfId="1" builtinId="26"/>
    <cellStyle name="Hyperlink" xfId="4" builtinId="8"/>
    <cellStyle name="Neutral" xfId="3" builtinId="28"/>
    <cellStyle name="Normal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27215</xdr:colOff>
      <xdr:row>27</xdr:row>
      <xdr:rowOff>61233</xdr:rowOff>
    </xdr:from>
    <xdr:to>
      <xdr:col>1</xdr:col>
      <xdr:colOff>544287</xdr:colOff>
      <xdr:row>30</xdr:row>
      <xdr:rowOff>168525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44E894-A1D6-4C3C-B9DC-4877E81F5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5578929"/>
          <a:ext cx="2034268" cy="6787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straightlinemarketing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2"/>
  <sheetViews>
    <sheetView tabSelected="1" zoomScale="140" zoomScaleNormal="140" workbookViewId="0">
      <pane ySplit="3" topLeftCell="A4" activePane="bottomLeft" state="frozen"/>
      <selection pane="bottomLeft" activeCell="D30" sqref="D30"/>
    </sheetView>
  </sheetViews>
  <sheetFormatPr defaultColWidth="9.140625" defaultRowHeight="15" x14ac:dyDescent="0.25"/>
  <cols>
    <col min="1" max="1" width="22.7109375" style="1" customWidth="1"/>
    <col min="2" max="2" width="15.42578125" style="1" customWidth="1"/>
    <col min="3" max="3" width="12.85546875" style="1" customWidth="1"/>
    <col min="4" max="4" width="14.5703125" style="1" customWidth="1"/>
    <col min="5" max="9" width="12.85546875" style="1" customWidth="1"/>
    <col min="10" max="12" width="13.140625" style="1" customWidth="1"/>
    <col min="13" max="13" width="15.5703125" style="1" customWidth="1"/>
    <col min="14" max="14" width="11.42578125" style="14" bestFit="1" customWidth="1"/>
    <col min="15" max="15" width="9.7109375" style="1" bestFit="1" customWidth="1"/>
    <col min="16" max="16" width="0.42578125" style="17" customWidth="1"/>
    <col min="17" max="17" width="15.28515625" style="1" customWidth="1"/>
    <col min="18" max="18" width="16.42578125" style="1" customWidth="1"/>
    <col min="19" max="19" width="16.7109375" style="1" customWidth="1"/>
    <col min="20" max="20" width="13.28515625" style="1" customWidth="1"/>
    <col min="21" max="21" width="13" style="1" customWidth="1"/>
    <col min="22" max="23" width="13.42578125" style="1" customWidth="1"/>
    <col min="24" max="24" width="11.140625" style="1" customWidth="1"/>
    <col min="25" max="16384" width="9.140625" style="1"/>
  </cols>
  <sheetData>
    <row r="1" spans="1:24" ht="23.25" x14ac:dyDescent="0.25">
      <c r="A1" s="50" t="s">
        <v>14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28"/>
    </row>
    <row r="2" spans="1:24" s="4" customFormat="1" ht="63.75" thickBot="1" x14ac:dyDescent="0.3">
      <c r="B2" s="4" t="s">
        <v>0</v>
      </c>
      <c r="C2" s="4" t="s">
        <v>3</v>
      </c>
      <c r="D2" s="4" t="s">
        <v>51</v>
      </c>
      <c r="E2" s="4" t="s">
        <v>11</v>
      </c>
      <c r="F2" s="4" t="s">
        <v>52</v>
      </c>
      <c r="G2" s="4" t="s">
        <v>10</v>
      </c>
      <c r="H2" s="4" t="s">
        <v>7</v>
      </c>
      <c r="I2" s="4" t="s">
        <v>57</v>
      </c>
      <c r="J2" s="4" t="s">
        <v>58</v>
      </c>
      <c r="K2" s="4" t="s">
        <v>12</v>
      </c>
      <c r="L2" s="4" t="s">
        <v>6</v>
      </c>
      <c r="M2" s="4" t="s">
        <v>13</v>
      </c>
      <c r="N2" s="20" t="s">
        <v>1</v>
      </c>
      <c r="O2" s="4" t="s">
        <v>63</v>
      </c>
      <c r="P2" s="18"/>
      <c r="Q2" s="4" t="s">
        <v>15</v>
      </c>
      <c r="R2" s="4" t="s">
        <v>16</v>
      </c>
      <c r="S2" s="4" t="s">
        <v>17</v>
      </c>
      <c r="T2" s="4" t="s">
        <v>56</v>
      </c>
      <c r="U2" s="4" t="s">
        <v>18</v>
      </c>
      <c r="V2" s="4" t="s">
        <v>19</v>
      </c>
      <c r="W2" s="4" t="s">
        <v>59</v>
      </c>
      <c r="X2" s="4" t="s">
        <v>2</v>
      </c>
    </row>
    <row r="3" spans="1:24" s="2" customFormat="1" ht="15.75" thickBot="1" x14ac:dyDescent="0.3">
      <c r="B3" s="7">
        <v>1000</v>
      </c>
      <c r="C3" s="7">
        <v>1</v>
      </c>
      <c r="D3" s="22">
        <f>ROUNDDOWN(B3/C3,0)</f>
        <v>1000</v>
      </c>
      <c r="E3" s="8">
        <v>7.0000000000000007E-2</v>
      </c>
      <c r="F3" s="5">
        <f>ROUNDDOWN((D3*E3),0)</f>
        <v>70</v>
      </c>
      <c r="G3" s="3">
        <f>B3/F3</f>
        <v>14.285714285714286</v>
      </c>
      <c r="H3" s="8">
        <v>0.3</v>
      </c>
      <c r="I3" s="5">
        <f>ROUNDUP((F3*H3),0)</f>
        <v>21</v>
      </c>
      <c r="J3" s="3">
        <f>B3/I3</f>
        <v>47.61904761904762</v>
      </c>
      <c r="K3" s="7">
        <v>40</v>
      </c>
      <c r="L3" s="3">
        <f>I3*K3</f>
        <v>840</v>
      </c>
      <c r="M3" s="15">
        <f>I3/D3</f>
        <v>2.1000000000000001E-2</v>
      </c>
      <c r="N3" s="21">
        <f>(L3-B3)/B3</f>
        <v>-0.16</v>
      </c>
      <c r="O3" s="2">
        <f>(N3/100*100)+1</f>
        <v>0.84</v>
      </c>
      <c r="P3" s="19"/>
      <c r="Q3" s="27">
        <f>100%-H3</f>
        <v>0.7</v>
      </c>
      <c r="R3" s="2">
        <f>ROUNDDOWN((F3*Q3),0)</f>
        <v>49</v>
      </c>
      <c r="S3" s="8">
        <v>0.6</v>
      </c>
      <c r="T3" s="2">
        <f>ROUNDDOWN((R3*S3),0)</f>
        <v>29</v>
      </c>
      <c r="U3" s="3">
        <f>T3*K3</f>
        <v>1160</v>
      </c>
      <c r="V3" s="3">
        <f>L3+U3</f>
        <v>2000</v>
      </c>
      <c r="W3" s="3">
        <f>B3/(I3+T3)</f>
        <v>20</v>
      </c>
      <c r="X3" s="9">
        <f>(V3-B3)/B3</f>
        <v>1</v>
      </c>
    </row>
    <row r="4" spans="1:24" x14ac:dyDescent="0.25">
      <c r="P4" s="12"/>
    </row>
    <row r="5" spans="1:24" x14ac:dyDescent="0.25">
      <c r="P5" s="12"/>
    </row>
    <row r="6" spans="1:24" x14ac:dyDescent="0.25">
      <c r="B6" s="6" t="s">
        <v>8</v>
      </c>
      <c r="C6" s="6"/>
      <c r="D6" s="6"/>
      <c r="E6" s="6"/>
      <c r="F6" s="6"/>
      <c r="G6" s="6"/>
      <c r="H6" s="11">
        <f>C3</f>
        <v>1</v>
      </c>
      <c r="I6" s="6"/>
      <c r="J6" s="6"/>
      <c r="K6" s="13"/>
      <c r="L6" s="14"/>
      <c r="M6" s="14"/>
      <c r="O6" s="49"/>
      <c r="P6" s="12"/>
    </row>
    <row r="7" spans="1:24" x14ac:dyDescent="0.25">
      <c r="B7" s="6" t="s">
        <v>9</v>
      </c>
      <c r="C7" s="6"/>
      <c r="D7" s="6"/>
      <c r="E7" s="6"/>
      <c r="F7" s="6"/>
      <c r="G7" s="6"/>
      <c r="H7" s="11">
        <f>L3/D3</f>
        <v>0.84</v>
      </c>
      <c r="I7" s="6"/>
      <c r="J7" s="6"/>
      <c r="K7" s="13"/>
      <c r="L7" s="14"/>
      <c r="M7" s="14"/>
      <c r="P7" s="12"/>
    </row>
    <row r="8" spans="1:24" x14ac:dyDescent="0.25">
      <c r="B8" s="6" t="s">
        <v>4</v>
      </c>
      <c r="C8" s="6"/>
      <c r="D8" s="6"/>
      <c r="E8" s="6"/>
      <c r="F8" s="6"/>
      <c r="G8" s="6"/>
      <c r="H8" s="10">
        <f>B3/I3</f>
        <v>47.61904761904762</v>
      </c>
      <c r="K8" s="13"/>
      <c r="L8" s="14"/>
      <c r="M8" s="14"/>
      <c r="P8" s="12"/>
    </row>
    <row r="9" spans="1:24" x14ac:dyDescent="0.25">
      <c r="B9" s="6" t="s">
        <v>21</v>
      </c>
      <c r="C9" s="6"/>
      <c r="D9" s="6"/>
      <c r="E9" s="6"/>
      <c r="F9" s="6"/>
      <c r="G9" s="6"/>
      <c r="H9" s="10">
        <f>W3</f>
        <v>20</v>
      </c>
      <c r="K9" s="13"/>
      <c r="L9" s="14"/>
      <c r="M9" s="14"/>
      <c r="P9" s="12"/>
    </row>
    <row r="10" spans="1:24" x14ac:dyDescent="0.25">
      <c r="B10" s="6" t="s">
        <v>22</v>
      </c>
      <c r="C10" s="6"/>
      <c r="D10" s="6"/>
      <c r="E10" s="6"/>
      <c r="F10" s="6"/>
      <c r="G10" s="6"/>
      <c r="H10" s="10">
        <f>K3</f>
        <v>40</v>
      </c>
      <c r="K10" s="13"/>
      <c r="L10" s="14"/>
      <c r="M10" s="14"/>
      <c r="P10" s="12"/>
    </row>
    <row r="11" spans="1:24" x14ac:dyDescent="0.25">
      <c r="B11" s="6" t="s">
        <v>5</v>
      </c>
      <c r="C11" s="6"/>
      <c r="D11" s="6"/>
      <c r="E11" s="6"/>
      <c r="F11" s="6"/>
      <c r="G11" s="6"/>
      <c r="H11" s="10">
        <f>H10-H9</f>
        <v>20</v>
      </c>
      <c r="K11" s="13"/>
      <c r="L11" s="14"/>
      <c r="M11" s="14"/>
      <c r="P11" s="12"/>
    </row>
    <row r="12" spans="1:24" x14ac:dyDescent="0.25">
      <c r="K12" s="13"/>
      <c r="L12" s="14"/>
      <c r="M12" s="14"/>
      <c r="P12" s="12"/>
    </row>
    <row r="13" spans="1:24" ht="15.75" thickBot="1" x14ac:dyDescent="0.3">
      <c r="A13" s="16"/>
      <c r="C13" s="1" t="s">
        <v>20</v>
      </c>
      <c r="K13" s="13"/>
      <c r="L13" s="13"/>
      <c r="M13" s="13"/>
      <c r="P13" s="12"/>
    </row>
    <row r="14" spans="1:24" s="2" customFormat="1" ht="15.75" thickBot="1" x14ac:dyDescent="0.3">
      <c r="A14" s="47" t="s">
        <v>54</v>
      </c>
      <c r="B14" s="24">
        <v>0</v>
      </c>
      <c r="C14" s="40" t="e">
        <f>B14/D14</f>
        <v>#DIV/0!</v>
      </c>
      <c r="D14" s="25">
        <v>0</v>
      </c>
      <c r="E14" s="42" t="e">
        <f>F14/D14</f>
        <v>#DIV/0!</v>
      </c>
      <c r="F14" s="25">
        <v>0</v>
      </c>
      <c r="G14" s="40" t="e">
        <f>B14/F14</f>
        <v>#DIV/0!</v>
      </c>
      <c r="H14" s="43" t="e">
        <f>I14/F14</f>
        <v>#DIV/0!</v>
      </c>
      <c r="I14" s="26">
        <v>0</v>
      </c>
      <c r="J14" s="40" t="e">
        <f>B14/I14</f>
        <v>#DIV/0!</v>
      </c>
      <c r="K14" s="45" t="e">
        <f>L14/I14</f>
        <v>#DIV/0!</v>
      </c>
      <c r="L14" s="24">
        <v>0</v>
      </c>
      <c r="M14" s="43" t="e">
        <f>I14/D14</f>
        <v>#DIV/0!</v>
      </c>
      <c r="N14" s="21" t="e">
        <f>(L14-B14)/B14</f>
        <v>#DIV/0!</v>
      </c>
      <c r="O14" s="2" t="e">
        <f>(N14/100*100)+1</f>
        <v>#DIV/0!</v>
      </c>
      <c r="P14" s="19"/>
      <c r="Q14" s="27" t="e">
        <f>(F14-I14)/F14</f>
        <v>#DIV/0!</v>
      </c>
      <c r="R14" s="22">
        <f>F14-I14</f>
        <v>0</v>
      </c>
      <c r="S14" s="43" t="e">
        <f>T14/R14</f>
        <v>#DIV/0!</v>
      </c>
      <c r="T14" s="26">
        <v>0</v>
      </c>
      <c r="U14" s="24">
        <v>0</v>
      </c>
      <c r="V14" s="3">
        <f>L14+U14</f>
        <v>0</v>
      </c>
      <c r="W14" s="41" t="e">
        <f>B14/(I14+T14)</f>
        <v>#DIV/0!</v>
      </c>
      <c r="X14" s="9" t="e">
        <f>(V14-B14)/B14</f>
        <v>#DIV/0!</v>
      </c>
    </row>
    <row r="15" spans="1:24" s="2" customFormat="1" ht="15.75" thickBot="1" x14ac:dyDescent="0.3">
      <c r="A15" s="47" t="s">
        <v>53</v>
      </c>
      <c r="B15" s="24">
        <v>0</v>
      </c>
      <c r="C15" s="40" t="e">
        <f>B15/D15</f>
        <v>#DIV/0!</v>
      </c>
      <c r="D15" s="25">
        <v>0</v>
      </c>
      <c r="E15" s="42" t="e">
        <f t="shared" ref="E15:E16" si="0">F15/D15</f>
        <v>#DIV/0!</v>
      </c>
      <c r="F15" s="25">
        <v>0</v>
      </c>
      <c r="G15" s="40" t="e">
        <f>B15/F15</f>
        <v>#DIV/0!</v>
      </c>
      <c r="H15" s="43" t="e">
        <f>I15/F15</f>
        <v>#DIV/0!</v>
      </c>
      <c r="I15" s="26">
        <v>0</v>
      </c>
      <c r="J15" s="41" t="e">
        <f>B15/I15</f>
        <v>#DIV/0!</v>
      </c>
      <c r="K15" s="45" t="e">
        <f>L15/I15</f>
        <v>#DIV/0!</v>
      </c>
      <c r="L15" s="24">
        <v>0</v>
      </c>
      <c r="M15" s="43" t="e">
        <f>I15/D15</f>
        <v>#DIV/0!</v>
      </c>
      <c r="N15" s="21" t="e">
        <f>(L15-B15)/B15</f>
        <v>#DIV/0!</v>
      </c>
      <c r="O15" s="2" t="e">
        <f>(N15/100*100)+1</f>
        <v>#DIV/0!</v>
      </c>
      <c r="P15" s="23"/>
      <c r="Q15" s="27" t="e">
        <f>(F15-I15)/F15</f>
        <v>#DIV/0!</v>
      </c>
      <c r="R15" s="22">
        <f t="shared" ref="R15:R16" si="1">F15-I15</f>
        <v>0</v>
      </c>
      <c r="S15" s="43" t="e">
        <f t="shared" ref="S15:S16" si="2">T15/R15</f>
        <v>#DIV/0!</v>
      </c>
      <c r="T15" s="26">
        <v>0</v>
      </c>
      <c r="U15" s="24">
        <v>0</v>
      </c>
      <c r="V15" s="3">
        <f>L15+U15</f>
        <v>0</v>
      </c>
      <c r="W15" s="41" t="e">
        <f>B15/(I15+T15)</f>
        <v>#DIV/0!</v>
      </c>
      <c r="X15" s="9" t="e">
        <f>(V15-B15)/B15</f>
        <v>#DIV/0!</v>
      </c>
    </row>
    <row r="16" spans="1:24" ht="15.75" thickBot="1" x14ac:dyDescent="0.3">
      <c r="A16" s="32" t="s">
        <v>55</v>
      </c>
      <c r="B16" s="24">
        <v>0</v>
      </c>
      <c r="C16" s="41" t="e">
        <f>B16/D16</f>
        <v>#DIV/0!</v>
      </c>
      <c r="D16" s="25">
        <v>0</v>
      </c>
      <c r="E16" s="42" t="e">
        <f t="shared" si="0"/>
        <v>#DIV/0!</v>
      </c>
      <c r="F16" s="25">
        <v>0</v>
      </c>
      <c r="G16" s="40" t="e">
        <f>B16/F16</f>
        <v>#DIV/0!</v>
      </c>
      <c r="H16" s="44" t="e">
        <f>I16/F16</f>
        <v>#DIV/0!</v>
      </c>
      <c r="I16" s="26">
        <v>0</v>
      </c>
      <c r="J16" s="40" t="e">
        <f>B16/I16</f>
        <v>#DIV/0!</v>
      </c>
      <c r="K16" s="45" t="e">
        <f>L16/I16</f>
        <v>#DIV/0!</v>
      </c>
      <c r="L16" s="24">
        <v>0</v>
      </c>
      <c r="M16" s="42" t="e">
        <f>I16/D16</f>
        <v>#DIV/0!</v>
      </c>
      <c r="N16" s="21" t="e">
        <f>(L16-B16)/B16</f>
        <v>#DIV/0!</v>
      </c>
      <c r="O16" s="2" t="e">
        <f>(N16/100*100)+1</f>
        <v>#DIV/0!</v>
      </c>
      <c r="Q16" s="27" t="e">
        <f>(F16-I16)/F16</f>
        <v>#DIV/0!</v>
      </c>
      <c r="R16" s="22">
        <f t="shared" si="1"/>
        <v>0</v>
      </c>
      <c r="S16" s="43" t="e">
        <f t="shared" si="2"/>
        <v>#DIV/0!</v>
      </c>
      <c r="T16" s="26">
        <v>0</v>
      </c>
      <c r="U16" s="24">
        <v>0</v>
      </c>
      <c r="V16" s="3">
        <f>L16+U16</f>
        <v>0</v>
      </c>
      <c r="W16" s="41" t="e">
        <f>B16/(I16+T16)</f>
        <v>#DIV/0!</v>
      </c>
      <c r="X16" s="9" t="e">
        <f>(V16-B16)/B16</f>
        <v>#DIV/0!</v>
      </c>
    </row>
    <row r="21" spans="1:1" x14ac:dyDescent="0.25">
      <c r="A21" s="46" t="s">
        <v>23</v>
      </c>
    </row>
    <row r="22" spans="1:1" x14ac:dyDescent="0.25">
      <c r="A22" s="6" t="s">
        <v>61</v>
      </c>
    </row>
    <row r="23" spans="1:1" x14ac:dyDescent="0.25">
      <c r="A23" s="6" t="s">
        <v>62</v>
      </c>
    </row>
    <row r="24" spans="1:1" x14ac:dyDescent="0.25">
      <c r="A24" s="6"/>
    </row>
    <row r="25" spans="1:1" x14ac:dyDescent="0.25">
      <c r="A25" s="6"/>
    </row>
    <row r="27" spans="1:1" x14ac:dyDescent="0.25">
      <c r="A27" s="46" t="s">
        <v>64</v>
      </c>
    </row>
    <row r="32" spans="1:1" x14ac:dyDescent="0.25">
      <c r="A32" s="48" t="s">
        <v>60</v>
      </c>
    </row>
  </sheetData>
  <mergeCells count="1">
    <mergeCell ref="A1:V1"/>
  </mergeCells>
  <hyperlinks>
    <hyperlink ref="A32" r:id="rId1" xr:uid="{1EA845D4-12D0-4B0E-B450-E3E24D2D0A1F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3"/>
  <sheetViews>
    <sheetView zoomScale="140" zoomScaleNormal="140" workbookViewId="0">
      <selection activeCell="B14" sqref="B14"/>
    </sheetView>
  </sheetViews>
  <sheetFormatPr defaultRowHeight="15" x14ac:dyDescent="0.25"/>
  <cols>
    <col min="1" max="1" width="32.7109375" style="6" customWidth="1"/>
    <col min="2" max="2" width="31.140625" style="36" customWidth="1"/>
    <col min="3" max="3" width="40" style="6" customWidth="1"/>
    <col min="4" max="4" width="23.140625" style="29" customWidth="1"/>
    <col min="5" max="5" width="52" style="6" customWidth="1"/>
    <col min="6" max="16384" width="9.140625" style="6"/>
  </cols>
  <sheetData>
    <row r="1" spans="1:5" ht="15.75" x14ac:dyDescent="0.25">
      <c r="A1" s="4" t="s">
        <v>24</v>
      </c>
      <c r="B1" s="35" t="s">
        <v>25</v>
      </c>
      <c r="C1" s="4" t="s">
        <v>29</v>
      </c>
      <c r="D1" s="4" t="s">
        <v>28</v>
      </c>
      <c r="E1" s="4" t="s">
        <v>34</v>
      </c>
    </row>
    <row r="2" spans="1:5" x14ac:dyDescent="0.25">
      <c r="A2" s="34" t="s">
        <v>27</v>
      </c>
      <c r="B2" s="37" t="s">
        <v>44</v>
      </c>
      <c r="C2" s="32"/>
      <c r="D2" s="33"/>
      <c r="E2" s="33"/>
    </row>
    <row r="3" spans="1:5" ht="30" x14ac:dyDescent="0.25">
      <c r="C3" s="1" t="s">
        <v>30</v>
      </c>
      <c r="D3" s="29">
        <v>1</v>
      </c>
    </row>
    <row r="4" spans="1:5" x14ac:dyDescent="0.25">
      <c r="C4" s="6" t="s">
        <v>38</v>
      </c>
      <c r="D4" s="29">
        <v>2</v>
      </c>
    </row>
    <row r="5" spans="1:5" ht="60" x14ac:dyDescent="0.25">
      <c r="C5" s="1" t="s">
        <v>40</v>
      </c>
      <c r="D5" s="29">
        <v>3</v>
      </c>
      <c r="E5" s="1" t="s">
        <v>41</v>
      </c>
    </row>
    <row r="6" spans="1:5" ht="120" x14ac:dyDescent="0.25">
      <c r="C6" s="1" t="s">
        <v>45</v>
      </c>
      <c r="D6" s="29">
        <v>4</v>
      </c>
    </row>
    <row r="7" spans="1:5" x14ac:dyDescent="0.25">
      <c r="A7" s="34" t="s">
        <v>31</v>
      </c>
      <c r="B7" s="39">
        <v>7.0000000000000007E-2</v>
      </c>
      <c r="C7" s="31"/>
      <c r="D7" s="33"/>
      <c r="E7" s="33"/>
    </row>
    <row r="8" spans="1:5" ht="30" x14ac:dyDescent="0.25">
      <c r="C8" s="1" t="s">
        <v>32</v>
      </c>
      <c r="D8" s="29">
        <v>1</v>
      </c>
    </row>
    <row r="9" spans="1:5" x14ac:dyDescent="0.25">
      <c r="C9" s="6" t="s">
        <v>35</v>
      </c>
      <c r="D9" s="29">
        <v>2</v>
      </c>
    </row>
    <row r="10" spans="1:5" ht="60" x14ac:dyDescent="0.25">
      <c r="C10" s="1" t="s">
        <v>39</v>
      </c>
    </row>
    <row r="11" spans="1:5" x14ac:dyDescent="0.25">
      <c r="A11" s="34" t="s">
        <v>36</v>
      </c>
      <c r="B11" s="39">
        <v>0.7</v>
      </c>
      <c r="C11" s="31"/>
      <c r="D11" s="33"/>
      <c r="E11" s="33"/>
    </row>
    <row r="12" spans="1:5" x14ac:dyDescent="0.25">
      <c r="C12" s="6" t="s">
        <v>47</v>
      </c>
      <c r="D12" s="29">
        <v>2</v>
      </c>
    </row>
    <row r="13" spans="1:5" x14ac:dyDescent="0.25">
      <c r="C13" s="6" t="s">
        <v>46</v>
      </c>
      <c r="D13" s="29">
        <v>4</v>
      </c>
    </row>
    <row r="14" spans="1:5" x14ac:dyDescent="0.25">
      <c r="A14" s="34" t="s">
        <v>50</v>
      </c>
      <c r="B14" s="39">
        <v>0.6</v>
      </c>
      <c r="C14" s="31"/>
      <c r="D14" s="33"/>
      <c r="E14" s="33"/>
    </row>
    <row r="15" spans="1:5" ht="45" x14ac:dyDescent="0.25">
      <c r="C15" s="1" t="s">
        <v>48</v>
      </c>
      <c r="D15" s="29">
        <v>4</v>
      </c>
    </row>
    <row r="18" spans="1:2" ht="15.75" x14ac:dyDescent="0.25">
      <c r="A18" s="30" t="s">
        <v>26</v>
      </c>
      <c r="B18" s="38"/>
    </row>
    <row r="19" spans="1:2" x14ac:dyDescent="0.25">
      <c r="A19" s="6" t="s">
        <v>33</v>
      </c>
    </row>
    <row r="20" spans="1:2" x14ac:dyDescent="0.25">
      <c r="A20" s="6" t="s">
        <v>37</v>
      </c>
    </row>
    <row r="21" spans="1:2" x14ac:dyDescent="0.25">
      <c r="A21" s="6" t="s">
        <v>42</v>
      </c>
    </row>
    <row r="22" spans="1:2" x14ac:dyDescent="0.25">
      <c r="A22" s="6" t="s">
        <v>43</v>
      </c>
    </row>
    <row r="23" spans="1:2" x14ac:dyDescent="0.25">
      <c r="A23" s="6" t="s">
        <v>49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Plan vs Actuals</vt:lpstr>
      <vt:lpstr>Reference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vgriggs</dc:creator>
  <cp:lastModifiedBy>Victoria Griggs</cp:lastModifiedBy>
  <dcterms:created xsi:type="dcterms:W3CDTF">2014-02-21T20:31:09Z</dcterms:created>
  <dcterms:modified xsi:type="dcterms:W3CDTF">2019-02-19T18:05:16Z</dcterms:modified>
</cp:coreProperties>
</file>