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K:\Listbuilding Engine\Calculators\"/>
    </mc:Choice>
  </mc:AlternateContent>
  <bookViews>
    <workbookView xWindow="0" yWindow="0" windowWidth="28800" windowHeight="12210"/>
  </bookViews>
  <sheets>
    <sheet name="FreePlus Shipping Funnel" sheetId="2" r:id="rId1"/>
    <sheet name="FreePlus With Continuity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4" l="1"/>
  <c r="M21" i="4"/>
  <c r="S22" i="4"/>
  <c r="S21" i="4"/>
  <c r="R22" i="4"/>
  <c r="R21" i="4"/>
  <c r="Q22" i="4"/>
  <c r="Q21" i="4"/>
  <c r="G34" i="4"/>
  <c r="L18" i="4"/>
  <c r="P22" i="4" s="1"/>
  <c r="P21" i="4"/>
  <c r="L15" i="4"/>
  <c r="M23" i="4"/>
  <c r="G15" i="4"/>
  <c r="D35" i="4"/>
  <c r="D34" i="4"/>
  <c r="P33" i="4"/>
  <c r="P34" i="4" s="1"/>
  <c r="M33" i="4"/>
  <c r="M34" i="4" s="1"/>
  <c r="N34" i="4" s="1"/>
  <c r="J33" i="4"/>
  <c r="J34" i="4" s="1"/>
  <c r="K34" i="4" s="1"/>
  <c r="J35" i="4" s="1"/>
  <c r="G33" i="4"/>
  <c r="G35" i="4" s="1"/>
  <c r="D33" i="4"/>
  <c r="O32" i="4"/>
  <c r="L32" i="4"/>
  <c r="I32" i="4"/>
  <c r="F32" i="4"/>
  <c r="J23" i="4"/>
  <c r="I23" i="4"/>
  <c r="H23" i="4"/>
  <c r="F23" i="4"/>
  <c r="C23" i="4"/>
  <c r="J22" i="4"/>
  <c r="I22" i="4"/>
  <c r="H22" i="4"/>
  <c r="F22" i="4"/>
  <c r="C22" i="4"/>
  <c r="J21" i="4"/>
  <c r="I21" i="4"/>
  <c r="H21" i="4"/>
  <c r="F21" i="4"/>
  <c r="C21" i="4"/>
  <c r="J20" i="4"/>
  <c r="I20" i="4"/>
  <c r="H20" i="4"/>
  <c r="F20" i="4"/>
  <c r="C20" i="4"/>
  <c r="L11" i="4"/>
  <c r="O11" i="4" s="1"/>
  <c r="L10" i="4"/>
  <c r="O10" i="4" s="1"/>
  <c r="L9" i="4"/>
  <c r="O9" i="4" s="1"/>
  <c r="L8" i="4"/>
  <c r="O8" i="4" s="1"/>
  <c r="N21" i="2"/>
  <c r="J24" i="2"/>
  <c r="J21" i="2"/>
  <c r="J22" i="2"/>
  <c r="J23" i="2"/>
  <c r="J20" i="2"/>
  <c r="F21" i="2"/>
  <c r="H21" i="2"/>
  <c r="I21" i="2"/>
  <c r="I22" i="2"/>
  <c r="I23" i="2"/>
  <c r="H22" i="2"/>
  <c r="H23" i="2"/>
  <c r="H20" i="2"/>
  <c r="F22" i="2"/>
  <c r="F23" i="2"/>
  <c r="I20" i="2"/>
  <c r="F20" i="2"/>
  <c r="L9" i="2"/>
  <c r="K9" i="2" s="1"/>
  <c r="L10" i="2"/>
  <c r="K10" i="2" s="1"/>
  <c r="L11" i="2"/>
  <c r="K11" i="2" s="1"/>
  <c r="L8" i="2"/>
  <c r="K8" i="2" s="1"/>
  <c r="K10" i="4" l="1"/>
  <c r="K22" i="4"/>
  <c r="I24" i="4"/>
  <c r="K23" i="4"/>
  <c r="J24" i="4"/>
  <c r="K11" i="4"/>
  <c r="H34" i="4"/>
  <c r="K8" i="4"/>
  <c r="F24" i="4"/>
  <c r="N15" i="4" s="1"/>
  <c r="N17" i="4" s="1"/>
  <c r="H24" i="4"/>
  <c r="K21" i="4"/>
  <c r="Q34" i="4"/>
  <c r="K20" i="4"/>
  <c r="K9" i="4"/>
  <c r="O10" i="2"/>
  <c r="H24" i="2"/>
  <c r="K22" i="2"/>
  <c r="O9" i="2"/>
  <c r="O11" i="2"/>
  <c r="O8" i="2"/>
  <c r="K20" i="2"/>
  <c r="I24" i="2"/>
  <c r="K21" i="2"/>
  <c r="K23" i="2"/>
  <c r="D35" i="2"/>
  <c r="D34" i="2"/>
  <c r="P33" i="2"/>
  <c r="P34" i="2" s="1"/>
  <c r="M33" i="2"/>
  <c r="M34" i="2" s="1"/>
  <c r="N34" i="2" s="1"/>
  <c r="M35" i="2" s="1"/>
  <c r="J33" i="2"/>
  <c r="J34" i="2" s="1"/>
  <c r="K34" i="2" s="1"/>
  <c r="J35" i="2" s="1"/>
  <c r="G33" i="2"/>
  <c r="G35" i="2" s="1"/>
  <c r="D33" i="2"/>
  <c r="O32" i="2"/>
  <c r="L32" i="2"/>
  <c r="I32" i="2"/>
  <c r="F32" i="2"/>
  <c r="C23" i="2"/>
  <c r="C22" i="2"/>
  <c r="C21" i="2"/>
  <c r="C20" i="2"/>
  <c r="P35" i="4" l="1"/>
  <c r="O20" i="4"/>
  <c r="N16" i="4"/>
  <c r="N18" i="4" s="1"/>
  <c r="K24" i="4"/>
  <c r="T26" i="2"/>
  <c r="Q34" i="2"/>
  <c r="P35" i="2" s="1"/>
  <c r="K24" i="2"/>
  <c r="G34" i="2"/>
  <c r="H34" i="2" s="1"/>
  <c r="F24" i="2"/>
  <c r="N20" i="2" s="1"/>
  <c r="N23" i="2"/>
  <c r="O22" i="4" l="1"/>
  <c r="O21" i="4"/>
  <c r="O23" i="4" s="1"/>
  <c r="O24" i="4"/>
  <c r="N22" i="2"/>
  <c r="N24" i="2"/>
</calcChain>
</file>

<file path=xl/comments1.xml><?xml version="1.0" encoding="utf-8"?>
<comments xmlns="http://schemas.openxmlformats.org/spreadsheetml/2006/main">
  <authors>
    <author>PC</author>
  </authors>
  <commentList>
    <comment ref="C15" authorId="0" shapeId="0">
      <text>
        <r>
          <rPr>
            <sz val="10"/>
            <color indexed="30"/>
            <rFont val="Tahoma"/>
            <family val="2"/>
          </rPr>
          <t xml:space="preserve">This is your merchant (credit card) processor percentage fee they charge per transaction.
</t>
        </r>
      </text>
    </comment>
    <comment ref="D15" authorId="0" shapeId="0">
      <text>
        <r>
          <rPr>
            <sz val="10"/>
            <color indexed="30"/>
            <rFont val="Tahoma"/>
            <family val="2"/>
          </rPr>
          <t>Most Merchant processors charge a flat fee per transaction in addition to the % fee.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sz val="9"/>
            <color indexed="30"/>
            <rFont val="Tahoma"/>
            <family val="2"/>
          </rPr>
          <t>This field is for any additional per transaction fees you have to pay.  Some ecom platforms tack on theiir own fee.  Enter that here as a $ dollar amount)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C15" authorId="0" shapeId="0">
      <text>
        <r>
          <rPr>
            <sz val="10"/>
            <color indexed="30"/>
            <rFont val="Tahoma"/>
            <family val="2"/>
          </rPr>
          <t xml:space="preserve">This is your merchant (credit card) processor percentage fee they charge per transaction.
</t>
        </r>
      </text>
    </comment>
    <comment ref="D15" authorId="0" shapeId="0">
      <text>
        <r>
          <rPr>
            <sz val="10"/>
            <color indexed="30"/>
            <rFont val="Tahoma"/>
            <family val="2"/>
          </rPr>
          <t>Most Merchant processors charge a flat fee per transaction in addition to the % fee.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sz val="9"/>
            <color indexed="30"/>
            <rFont val="Tahoma"/>
            <family val="2"/>
          </rPr>
          <t>This field is for any additional per transaction fees you have to pay.  Some ecom platforms tack on theiir own fee.  Enter that here as a $ dollar amount)</t>
        </r>
      </text>
    </comment>
  </commentList>
</comments>
</file>

<file path=xl/sharedStrings.xml><?xml version="1.0" encoding="utf-8"?>
<sst xmlns="http://schemas.openxmlformats.org/spreadsheetml/2006/main" count="143" uniqueCount="70">
  <si>
    <t>Ad Data</t>
  </si>
  <si>
    <t>Total Cost:</t>
  </si>
  <si>
    <t>Clicks:</t>
  </si>
  <si>
    <t>Impressions:</t>
  </si>
  <si>
    <t>Product Data</t>
  </si>
  <si>
    <t>Sale Price</t>
  </si>
  <si>
    <t>Upsell 1</t>
  </si>
  <si>
    <t>Upsell 2</t>
  </si>
  <si>
    <t>Upsell 3</t>
  </si>
  <si>
    <t>Product Name</t>
  </si>
  <si>
    <t>Product Type</t>
  </si>
  <si>
    <t>Product 2</t>
  </si>
  <si>
    <t>Product 3</t>
  </si>
  <si>
    <t>Product 4</t>
  </si>
  <si>
    <t>Total Ad Cost:</t>
  </si>
  <si>
    <t>Funnel Flow Metrics</t>
  </si>
  <si>
    <t>Ad CTR:</t>
  </si>
  <si>
    <t>Cost Per Click:</t>
  </si>
  <si>
    <t>Cost Per Sale:</t>
  </si>
  <si>
    <t># Of Sales:</t>
  </si>
  <si>
    <t># Of Clicks:</t>
  </si>
  <si>
    <t>Funnel Total:</t>
  </si>
  <si>
    <t>Conversion Rate:</t>
  </si>
  <si>
    <t>Sales Data</t>
  </si>
  <si>
    <t>Funnel Performance</t>
  </si>
  <si>
    <t>Statistics</t>
  </si>
  <si>
    <t>Funnel Profit:</t>
  </si>
  <si>
    <t>EPC:</t>
  </si>
  <si>
    <t>Total Sales:</t>
  </si>
  <si>
    <t>Gross Sales (Revenue)</t>
  </si>
  <si>
    <t>Campaign Name - Ad Set Name - Ad Name</t>
  </si>
  <si>
    <t>Funnel ACV*:</t>
  </si>
  <si>
    <t>*Average customer value for entire funnel</t>
  </si>
  <si>
    <t>ACV**:</t>
  </si>
  <si>
    <t>**Average customer value if this was the ONLY upsell.</t>
  </si>
  <si>
    <t>Copyright © BuildGrowScale.com. All Rights Reserved.</t>
  </si>
  <si>
    <t>Front End</t>
  </si>
  <si>
    <t>Free+Shipping Funnel Calculator</t>
  </si>
  <si>
    <t>Free+Shipping Offer</t>
  </si>
  <si>
    <t>Number Of Sales</t>
  </si>
  <si>
    <t>Unit Cost</t>
  </si>
  <si>
    <t>Gross Margin</t>
  </si>
  <si>
    <t>Gross Profit           Per Unit</t>
  </si>
  <si>
    <t>Average Shipping Cost</t>
  </si>
  <si>
    <t>Fulfillment Cost</t>
  </si>
  <si>
    <t>Working Profit Per Unit</t>
  </si>
  <si>
    <t>Shipping &amp; Fulfillment Costs</t>
  </si>
  <si>
    <t>Cost Of Goods Sold</t>
  </si>
  <si>
    <t>Working Profit/Loss</t>
  </si>
  <si>
    <t>Calculate Your Funnel Profit Or Loss</t>
  </si>
  <si>
    <t>Merchant Processor %</t>
  </si>
  <si>
    <t>Merchant Processor/Platform Fees</t>
  </si>
  <si>
    <t>Merchant/ Platform Fees</t>
  </si>
  <si>
    <t>Merchant Processor $</t>
  </si>
  <si>
    <t>Additional Per Transaction Fee</t>
  </si>
  <si>
    <t>Continuity OTO</t>
  </si>
  <si>
    <t>Continuity Offer Details</t>
  </si>
  <si>
    <t>Rebill Price</t>
  </si>
  <si>
    <t>Membership Trial</t>
  </si>
  <si>
    <t>Billing Cycle (days)</t>
  </si>
  <si>
    <t>Average Customer Value (ACV)</t>
  </si>
  <si>
    <t>Initial</t>
  </si>
  <si>
    <t>Day ACV*:</t>
  </si>
  <si>
    <t>ACV*:</t>
  </si>
  <si>
    <t>Average Churn Rate</t>
  </si>
  <si>
    <t>ppl after churn</t>
  </si>
  <si>
    <t>rebill $</t>
  </si>
  <si>
    <t>rebill total</t>
  </si>
  <si>
    <t>avg per customer</t>
  </si>
  <si>
    <t>% Increase: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</si>
</sst>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7" formatCode="0.0%"/>
    <numFmt numFmtId="169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indexed="30"/>
      <name val="Tahoma"/>
      <family val="2"/>
    </font>
    <font>
      <sz val="9"/>
      <color indexed="3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1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3" fillId="3" borderId="7" xfId="0" applyFont="1" applyFill="1" applyBorder="1"/>
    <xf numFmtId="0" fontId="3" fillId="3" borderId="9" xfId="0" applyFont="1" applyFill="1" applyBorder="1"/>
    <xf numFmtId="0" fontId="5" fillId="3" borderId="0" xfId="0" applyFont="1" applyFill="1" applyBorder="1"/>
    <xf numFmtId="44" fontId="4" fillId="3" borderId="0" xfId="2" applyFont="1" applyFill="1" applyBorder="1"/>
    <xf numFmtId="0" fontId="4" fillId="3" borderId="0" xfId="0" applyFont="1" applyFill="1" applyBorder="1"/>
    <xf numFmtId="0" fontId="4" fillId="3" borderId="5" xfId="0" applyFont="1" applyFill="1" applyBorder="1" applyAlignment="1">
      <alignment horizontal="center"/>
    </xf>
    <xf numFmtId="0" fontId="3" fillId="3" borderId="0" xfId="0" applyFont="1" applyFill="1" applyBorder="1"/>
    <xf numFmtId="0" fontId="4" fillId="3" borderId="11" xfId="0" applyFont="1" applyFill="1" applyBorder="1" applyAlignment="1" applyProtection="1">
      <alignment horizontal="center" wrapText="1"/>
    </xf>
    <xf numFmtId="0" fontId="5" fillId="5" borderId="12" xfId="0" applyFont="1" applyFill="1" applyBorder="1"/>
    <xf numFmtId="0" fontId="5" fillId="5" borderId="13" xfId="0" applyFont="1" applyFill="1" applyBorder="1"/>
    <xf numFmtId="0" fontId="3" fillId="5" borderId="2" xfId="0" applyFont="1" applyFill="1" applyBorder="1"/>
    <xf numFmtId="0" fontId="3" fillId="5" borderId="13" xfId="0" applyFont="1" applyFill="1" applyBorder="1"/>
    <xf numFmtId="0" fontId="5" fillId="5" borderId="2" xfId="0" applyFont="1" applyFill="1" applyBorder="1"/>
    <xf numFmtId="2" fontId="6" fillId="3" borderId="0" xfId="0" applyNumberFormat="1" applyFont="1" applyFill="1" applyBorder="1"/>
    <xf numFmtId="44" fontId="3" fillId="3" borderId="0" xfId="0" applyNumberFormat="1" applyFont="1" applyFill="1"/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44" fontId="4" fillId="4" borderId="1" xfId="2" applyFont="1" applyFill="1" applyBorder="1" applyProtection="1">
      <protection locked="0"/>
    </xf>
    <xf numFmtId="164" fontId="4" fillId="4" borderId="1" xfId="1" applyNumberFormat="1" applyFont="1" applyFill="1" applyBorder="1" applyProtection="1">
      <protection locked="0"/>
    </xf>
    <xf numFmtId="0" fontId="5" fillId="5" borderId="12" xfId="0" applyFont="1" applyFill="1" applyBorder="1" applyProtection="1">
      <protection hidden="1"/>
    </xf>
    <xf numFmtId="0" fontId="5" fillId="5" borderId="13" xfId="0" applyFont="1" applyFill="1" applyBorder="1" applyProtection="1">
      <protection hidden="1"/>
    </xf>
    <xf numFmtId="0" fontId="3" fillId="5" borderId="13" xfId="0" applyFont="1" applyFill="1" applyBorder="1" applyProtection="1">
      <protection hidden="1"/>
    </xf>
    <xf numFmtId="0" fontId="3" fillId="5" borderId="2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Border="1" applyProtection="1">
      <protection hidden="1"/>
    </xf>
    <xf numFmtId="0" fontId="4" fillId="3" borderId="9" xfId="0" applyFont="1" applyFill="1" applyBorder="1" applyAlignment="1" applyProtection="1">
      <alignment horizontal="center" wrapText="1"/>
      <protection hidden="1"/>
    </xf>
    <xf numFmtId="44" fontId="4" fillId="3" borderId="1" xfId="2" applyFont="1" applyFill="1" applyBorder="1" applyProtection="1">
      <protection hidden="1"/>
    </xf>
    <xf numFmtId="0" fontId="4" fillId="3" borderId="7" xfId="0" applyFont="1" applyFill="1" applyBorder="1" applyAlignment="1" applyProtection="1">
      <alignment horizontal="right"/>
      <protection hidden="1"/>
    </xf>
    <xf numFmtId="44" fontId="4" fillId="3" borderId="1" xfId="0" applyNumberFormat="1" applyFont="1" applyFill="1" applyBorder="1" applyProtection="1">
      <protection hidden="1"/>
    </xf>
    <xf numFmtId="0" fontId="4" fillId="3" borderId="9" xfId="0" applyFont="1" applyFill="1" applyBorder="1" applyAlignment="1" applyProtection="1">
      <alignment horizontal="right"/>
      <protection hidden="1"/>
    </xf>
    <xf numFmtId="0" fontId="4" fillId="3" borderId="3" xfId="0" applyFont="1" applyFill="1" applyBorder="1" applyAlignment="1" applyProtection="1">
      <alignment horizontal="right"/>
      <protection hidden="1"/>
    </xf>
    <xf numFmtId="164" fontId="4" fillId="3" borderId="2" xfId="1" applyNumberFormat="1" applyFont="1" applyFill="1" applyBorder="1" applyProtection="1">
      <protection hidden="1"/>
    </xf>
    <xf numFmtId="0" fontId="4" fillId="3" borderId="0" xfId="0" quotePrefix="1" applyFont="1" applyFill="1" applyBorder="1" applyProtection="1">
      <protection hidden="1"/>
    </xf>
    <xf numFmtId="0" fontId="4" fillId="3" borderId="6" xfId="0" applyFont="1" applyFill="1" applyBorder="1" applyAlignment="1" applyProtection="1">
      <alignment horizontal="right"/>
      <protection hidden="1"/>
    </xf>
    <xf numFmtId="164" fontId="4" fillId="3" borderId="1" xfId="1" applyNumberFormat="1" applyFont="1" applyFill="1" applyBorder="1" applyProtection="1">
      <protection hidden="1"/>
    </xf>
    <xf numFmtId="0" fontId="4" fillId="3" borderId="4" xfId="0" applyFont="1" applyFill="1" applyBorder="1" applyAlignment="1" applyProtection="1">
      <alignment horizontal="right"/>
      <protection hidden="1"/>
    </xf>
    <xf numFmtId="10" fontId="4" fillId="3" borderId="1" xfId="3" applyNumberFormat="1" applyFont="1" applyFill="1" applyBorder="1" applyProtection="1">
      <protection hidden="1"/>
    </xf>
    <xf numFmtId="0" fontId="4" fillId="3" borderId="0" xfId="0" applyFont="1" applyFill="1" applyBorder="1" applyProtection="1">
      <protection hidden="1"/>
    </xf>
    <xf numFmtId="2" fontId="6" fillId="3" borderId="0" xfId="0" applyNumberFormat="1" applyFont="1" applyFill="1" applyBorder="1" applyProtection="1">
      <protection hidden="1"/>
    </xf>
    <xf numFmtId="0" fontId="4" fillId="3" borderId="5" xfId="0" applyFont="1" applyFill="1" applyBorder="1" applyAlignment="1" applyProtection="1">
      <alignment horizontal="right"/>
      <protection hidden="1"/>
    </xf>
    <xf numFmtId="44" fontId="4" fillId="3" borderId="1" xfId="3" applyNumberFormat="1" applyFont="1" applyFill="1" applyBorder="1" applyProtection="1">
      <protection hidden="1"/>
    </xf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 applyProtection="1">
      <protection hidden="1"/>
    </xf>
    <xf numFmtId="0" fontId="3" fillId="3" borderId="8" xfId="0" applyFont="1" applyFill="1" applyBorder="1" applyProtection="1">
      <protection hidden="1"/>
    </xf>
    <xf numFmtId="0" fontId="4" fillId="3" borderId="8" xfId="0" quotePrefix="1" applyFont="1" applyFill="1" applyBorder="1" applyProtection="1">
      <protection hidden="1"/>
    </xf>
    <xf numFmtId="0" fontId="10" fillId="3" borderId="0" xfId="0" applyFont="1" applyFill="1" applyBorder="1" applyProtection="1">
      <protection hidden="1"/>
    </xf>
    <xf numFmtId="0" fontId="4" fillId="3" borderId="13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0" xfId="0" applyFont="1" applyFill="1" applyBorder="1" applyAlignment="1" applyProtection="1">
      <alignment horizontal="right"/>
      <protection hidden="1"/>
    </xf>
    <xf numFmtId="44" fontId="4" fillId="3" borderId="1" xfId="0" applyNumberFormat="1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Protection="1">
      <protection hidden="1"/>
    </xf>
    <xf numFmtId="0" fontId="3" fillId="3" borderId="9" xfId="0" applyFont="1" applyFill="1" applyBorder="1" applyProtection="1">
      <protection hidden="1"/>
    </xf>
    <xf numFmtId="0" fontId="3" fillId="3" borderId="11" xfId="0" applyFont="1" applyFill="1" applyBorder="1" applyProtection="1">
      <protection hidden="1"/>
    </xf>
    <xf numFmtId="0" fontId="3" fillId="3" borderId="10" xfId="0" applyFont="1" applyFill="1" applyBorder="1" applyProtection="1">
      <protection hidden="1"/>
    </xf>
    <xf numFmtId="44" fontId="3" fillId="3" borderId="0" xfId="0" applyNumberFormat="1" applyFont="1" applyFill="1" applyProtection="1">
      <protection hidden="1"/>
    </xf>
    <xf numFmtId="0" fontId="11" fillId="3" borderId="11" xfId="0" applyFont="1" applyFill="1" applyBorder="1" applyProtection="1">
      <protection hidden="1"/>
    </xf>
    <xf numFmtId="0" fontId="4" fillId="4" borderId="9" xfId="0" applyFont="1" applyFill="1" applyBorder="1" applyAlignment="1" applyProtection="1">
      <alignment horizontal="center" wrapText="1"/>
      <protection locked="0"/>
    </xf>
    <xf numFmtId="0" fontId="0" fillId="4" borderId="10" xfId="0" applyFill="1" applyBorder="1" applyAlignment="1" applyProtection="1">
      <alignment horizontal="center" wrapText="1"/>
      <protection locked="0"/>
    </xf>
    <xf numFmtId="44" fontId="4" fillId="3" borderId="9" xfId="0" applyNumberFormat="1" applyFont="1" applyFill="1" applyBorder="1" applyAlignment="1" applyProtection="1">
      <alignment horizontal="center"/>
      <protection hidden="1"/>
    </xf>
    <xf numFmtId="0" fontId="0" fillId="0" borderId="10" xfId="0" applyBorder="1" applyAlignment="1" applyProtection="1">
      <protection hidden="1"/>
    </xf>
    <xf numFmtId="44" fontId="4" fillId="3" borderId="12" xfId="0" applyNumberFormat="1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protection hidden="1"/>
    </xf>
    <xf numFmtId="44" fontId="4" fillId="3" borderId="12" xfId="2" applyFont="1" applyFill="1" applyBorder="1" applyAlignment="1" applyProtection="1">
      <alignment horizontal="center"/>
      <protection hidden="1"/>
    </xf>
    <xf numFmtId="44" fontId="0" fillId="0" borderId="2" xfId="2" applyFont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4" fillId="3" borderId="13" xfId="0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" fillId="3" borderId="12" xfId="0" applyFont="1" applyFill="1" applyBorder="1" applyAlignment="1" applyProtection="1">
      <alignment horizontal="center"/>
      <protection hidden="1"/>
    </xf>
    <xf numFmtId="44" fontId="4" fillId="3" borderId="12" xfId="0" applyNumberFormat="1" applyFont="1" applyFill="1" applyBorder="1" applyAlignment="1" applyProtection="1">
      <protection hidden="1"/>
    </xf>
    <xf numFmtId="0" fontId="5" fillId="5" borderId="12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4" fillId="4" borderId="9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4" fillId="3" borderId="12" xfId="0" applyFont="1" applyFill="1" applyBorder="1" applyAlignment="1" applyProtection="1">
      <alignment horizontal="right"/>
      <protection hidden="1"/>
    </xf>
    <xf numFmtId="0" fontId="4" fillId="3" borderId="12" xfId="0" applyFont="1" applyFill="1" applyBorder="1" applyAlignment="1" applyProtection="1">
      <alignment horizontal="center" wrapText="1"/>
      <protection hidden="1"/>
    </xf>
    <xf numFmtId="0" fontId="4" fillId="3" borderId="1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4" fillId="3" borderId="0" xfId="0" applyFont="1" applyFill="1" applyAlignment="1">
      <alignment horizontal="center" wrapText="1"/>
    </xf>
    <xf numFmtId="0" fontId="5" fillId="5" borderId="6" xfId="0" applyFont="1" applyFill="1" applyBorder="1"/>
    <xf numFmtId="0" fontId="5" fillId="5" borderId="14" xfId="0" applyFont="1" applyFill="1" applyBorder="1"/>
    <xf numFmtId="0" fontId="3" fillId="5" borderId="14" xfId="0" applyFont="1" applyFill="1" applyBorder="1"/>
    <xf numFmtId="0" fontId="3" fillId="5" borderId="15" xfId="0" applyFont="1" applyFill="1" applyBorder="1"/>
    <xf numFmtId="0" fontId="4" fillId="3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6" xfId="0" applyFont="1" applyFill="1" applyBorder="1" applyAlignment="1" applyProtection="1">
      <alignment horizontal="center"/>
      <protection hidden="1"/>
    </xf>
    <xf numFmtId="0" fontId="0" fillId="0" borderId="15" xfId="0" applyBorder="1" applyAlignment="1" applyProtection="1">
      <protection hidden="1"/>
    </xf>
    <xf numFmtId="0" fontId="4" fillId="4" borderId="3" xfId="0" applyFont="1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hidden="1"/>
    </xf>
    <xf numFmtId="0" fontId="0" fillId="0" borderId="2" xfId="0" applyBorder="1" applyAlignment="1"/>
    <xf numFmtId="0" fontId="4" fillId="3" borderId="9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wrapText="1"/>
      <protection hidden="1"/>
    </xf>
    <xf numFmtId="0" fontId="0" fillId="0" borderId="11" xfId="0" applyBorder="1" applyAlignment="1" applyProtection="1">
      <protection hidden="1"/>
    </xf>
    <xf numFmtId="0" fontId="4" fillId="3" borderId="11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44" fontId="4" fillId="3" borderId="1" xfId="2" applyFont="1" applyFill="1" applyBorder="1"/>
    <xf numFmtId="44" fontId="4" fillId="4" borderId="1" xfId="2" applyFont="1" applyFill="1" applyBorder="1" applyAlignment="1" applyProtection="1">
      <alignment horizontal="center"/>
      <protection locked="0"/>
    </xf>
    <xf numFmtId="9" fontId="4" fillId="3" borderId="1" xfId="3" applyFont="1" applyFill="1" applyBorder="1" applyAlignment="1">
      <alignment horizontal="center"/>
    </xf>
    <xf numFmtId="44" fontId="4" fillId="3" borderId="1" xfId="2" applyFont="1" applyFill="1" applyBorder="1" applyAlignment="1">
      <alignment horizontal="center"/>
    </xf>
    <xf numFmtId="44" fontId="4" fillId="3" borderId="1" xfId="0" applyNumberFormat="1" applyFont="1" applyFill="1" applyBorder="1"/>
    <xf numFmtId="44" fontId="7" fillId="2" borderId="9" xfId="4" applyNumberFormat="1" applyFont="1" applyBorder="1" applyAlignment="1" applyProtection="1">
      <protection hidden="1"/>
    </xf>
    <xf numFmtId="0" fontId="7" fillId="2" borderId="10" xfId="4" applyFont="1" applyBorder="1" applyAlignment="1" applyProtection="1">
      <protection hidden="1"/>
    </xf>
    <xf numFmtId="0" fontId="4" fillId="0" borderId="5" xfId="0" applyFont="1" applyBorder="1"/>
    <xf numFmtId="44" fontId="7" fillId="2" borderId="5" xfId="4" applyNumberFormat="1" applyFont="1" applyBorder="1"/>
    <xf numFmtId="44" fontId="4" fillId="3" borderId="16" xfId="0" applyNumberFormat="1" applyFont="1" applyFill="1" applyBorder="1"/>
    <xf numFmtId="2" fontId="13" fillId="3" borderId="0" xfId="0" applyNumberFormat="1" applyFont="1" applyFill="1" applyBorder="1" applyProtection="1">
      <protection hidden="1"/>
    </xf>
    <xf numFmtId="169" fontId="6" fillId="3" borderId="0" xfId="3" applyNumberFormat="1" applyFont="1" applyFill="1" applyBorder="1" applyProtection="1">
      <protection hidden="1"/>
    </xf>
    <xf numFmtId="169" fontId="6" fillId="3" borderId="0" xfId="0" applyNumberFormat="1" applyFont="1" applyFill="1" applyBorder="1" applyProtection="1">
      <protection hidden="1"/>
    </xf>
    <xf numFmtId="169" fontId="6" fillId="3" borderId="8" xfId="0" applyNumberFormat="1" applyFont="1" applyFill="1" applyBorder="1" applyProtection="1">
      <protection hidden="1"/>
    </xf>
    <xf numFmtId="44" fontId="4" fillId="4" borderId="0" xfId="2" applyFont="1" applyFill="1" applyAlignment="1" applyProtection="1">
      <alignment horizontal="center"/>
      <protection locked="0"/>
    </xf>
    <xf numFmtId="0" fontId="14" fillId="5" borderId="14" xfId="0" applyFont="1" applyFill="1" applyBorder="1"/>
    <xf numFmtId="0" fontId="14" fillId="5" borderId="15" xfId="0" applyFont="1" applyFill="1" applyBorder="1"/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167" fontId="4" fillId="4" borderId="1" xfId="3" applyNumberFormat="1" applyFont="1" applyFill="1" applyBorder="1" applyProtection="1">
      <protection locked="0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4" fillId="3" borderId="12" xfId="0" applyFont="1" applyFill="1" applyBorder="1" applyAlignment="1"/>
    <xf numFmtId="0" fontId="12" fillId="0" borderId="2" xfId="0" applyFont="1" applyBorder="1" applyAlignment="1"/>
    <xf numFmtId="10" fontId="4" fillId="3" borderId="1" xfId="3" applyNumberFormat="1" applyFont="1" applyFill="1" applyBorder="1"/>
    <xf numFmtId="0" fontId="0" fillId="0" borderId="13" xfId="0" applyBorder="1" applyAlignment="1"/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1" xfId="0" applyFont="1" applyFill="1" applyBorder="1"/>
    <xf numFmtId="1" fontId="6" fillId="3" borderId="0" xfId="0" applyNumberFormat="1" applyFont="1" applyFill="1" applyProtection="1">
      <protection hidden="1"/>
    </xf>
    <xf numFmtId="1" fontId="6" fillId="3" borderId="0" xfId="0" applyNumberFormat="1" applyFont="1" applyFill="1"/>
    <xf numFmtId="9" fontId="4" fillId="4" borderId="1" xfId="3" applyFont="1" applyFill="1" applyBorder="1" applyAlignment="1" applyProtection="1">
      <alignment horizontal="center"/>
      <protection locked="0"/>
    </xf>
    <xf numFmtId="0" fontId="6" fillId="3" borderId="0" xfId="0" applyFont="1" applyFill="1" applyProtection="1">
      <protection hidden="1"/>
    </xf>
    <xf numFmtId="0" fontId="6" fillId="3" borderId="0" xfId="0" applyFont="1" applyFill="1" applyBorder="1" applyProtection="1">
      <protection hidden="1"/>
    </xf>
    <xf numFmtId="44" fontId="6" fillId="3" borderId="0" xfId="2" applyFont="1" applyFill="1" applyProtection="1">
      <protection hidden="1"/>
    </xf>
    <xf numFmtId="44" fontId="6" fillId="3" borderId="0" xfId="0" applyNumberFormat="1" applyFont="1" applyFill="1" applyBorder="1" applyProtection="1">
      <protection hidden="1"/>
    </xf>
    <xf numFmtId="44" fontId="6" fillId="3" borderId="0" xfId="0" applyNumberFormat="1" applyFont="1" applyFill="1" applyProtection="1">
      <protection hidden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BA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571501</xdr:colOff>
      <xdr:row>28</xdr:row>
      <xdr:rowOff>38101</xdr:rowOff>
    </xdr:from>
    <xdr:to>
      <xdr:col>3</xdr:col>
      <xdr:colOff>438151</xdr:colOff>
      <xdr:row>30</xdr:row>
      <xdr:rowOff>1</xdr:rowOff>
    </xdr:to>
    <xdr:sp macro="" textlink="">
      <xdr:nvSpPr>
        <xdr:cNvPr id="2" name="Rounded Rectangle 1"/>
        <xdr:cNvSpPr/>
      </xdr:nvSpPr>
      <xdr:spPr>
        <a:xfrm>
          <a:off x="1790701" y="4752976"/>
          <a:ext cx="1028700" cy="438150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AD</a:t>
          </a:r>
        </a:p>
      </xdr:txBody>
    </xdr:sp>
    <xdr:clientData/>
  </xdr:twoCellAnchor>
  <xdr:twoCellAnchor>
    <xdr:from>
      <xdr:col>5</xdr:col>
      <xdr:colOff>304800</xdr:colOff>
      <xdr:row>28</xdr:row>
      <xdr:rowOff>28575</xdr:rowOff>
    </xdr:from>
    <xdr:to>
      <xdr:col>6</xdr:col>
      <xdr:colOff>619125</xdr:colOff>
      <xdr:row>29</xdr:row>
      <xdr:rowOff>228599</xdr:rowOff>
    </xdr:to>
    <xdr:sp macro="" textlink="">
      <xdr:nvSpPr>
        <xdr:cNvPr id="3" name="Rounded Rectangle 2"/>
        <xdr:cNvSpPr/>
      </xdr:nvSpPr>
      <xdr:spPr>
        <a:xfrm>
          <a:off x="4686300" y="4743450"/>
          <a:ext cx="1724025" cy="438149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FRONT</a:t>
          </a:r>
          <a:r>
            <a:rPr lang="en-US" sz="2000" b="1" baseline="0"/>
            <a:t> END</a:t>
          </a:r>
          <a:endParaRPr lang="en-US" sz="2000" b="1"/>
        </a:p>
      </xdr:txBody>
    </xdr:sp>
    <xdr:clientData/>
  </xdr:twoCellAnchor>
  <xdr:twoCellAnchor>
    <xdr:from>
      <xdr:col>8</xdr:col>
      <xdr:colOff>504825</xdr:colOff>
      <xdr:row>28</xdr:row>
      <xdr:rowOff>28576</xdr:rowOff>
    </xdr:from>
    <xdr:to>
      <xdr:col>9</xdr:col>
      <xdr:colOff>647700</xdr:colOff>
      <xdr:row>30</xdr:row>
      <xdr:rowOff>9526</xdr:rowOff>
    </xdr:to>
    <xdr:sp macro="" textlink="">
      <xdr:nvSpPr>
        <xdr:cNvPr id="4" name="Rounded Rectangle 3"/>
        <xdr:cNvSpPr/>
      </xdr:nvSpPr>
      <xdr:spPr>
        <a:xfrm>
          <a:off x="8210550" y="7048501"/>
          <a:ext cx="1543050" cy="552450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#1</a:t>
          </a:r>
        </a:p>
      </xdr:txBody>
    </xdr:sp>
    <xdr:clientData/>
  </xdr:twoCellAnchor>
  <xdr:twoCellAnchor>
    <xdr:from>
      <xdr:col>11</xdr:col>
      <xdr:colOff>352426</xdr:colOff>
      <xdr:row>28</xdr:row>
      <xdr:rowOff>28575</xdr:rowOff>
    </xdr:from>
    <xdr:to>
      <xdr:col>12</xdr:col>
      <xdr:colOff>542925</xdr:colOff>
      <xdr:row>30</xdr:row>
      <xdr:rowOff>19050</xdr:rowOff>
    </xdr:to>
    <xdr:sp macro="" textlink="">
      <xdr:nvSpPr>
        <xdr:cNvPr id="5" name="Rounded Rectangle 4"/>
        <xdr:cNvSpPr/>
      </xdr:nvSpPr>
      <xdr:spPr>
        <a:xfrm>
          <a:off x="10944226" y="4743450"/>
          <a:ext cx="1552574" cy="466725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#2</a:t>
          </a:r>
        </a:p>
      </xdr:txBody>
    </xdr:sp>
    <xdr:clientData/>
  </xdr:twoCellAnchor>
  <xdr:twoCellAnchor>
    <xdr:from>
      <xdr:col>4</xdr:col>
      <xdr:colOff>9525</xdr:colOff>
      <xdr:row>29</xdr:row>
      <xdr:rowOff>38100</xdr:rowOff>
    </xdr:from>
    <xdr:to>
      <xdr:col>4</xdr:col>
      <xdr:colOff>1228725</xdr:colOff>
      <xdr:row>29</xdr:row>
      <xdr:rowOff>38100</xdr:rowOff>
    </xdr:to>
    <xdr:cxnSp macro="">
      <xdr:nvCxnSpPr>
        <xdr:cNvPr id="6" name="Straight Arrow Connector 5"/>
        <xdr:cNvCxnSpPr/>
      </xdr:nvCxnSpPr>
      <xdr:spPr>
        <a:xfrm>
          <a:off x="3562350" y="8429625"/>
          <a:ext cx="1219200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457201</xdr:colOff>
      <xdr:row>28</xdr:row>
      <xdr:rowOff>28575</xdr:rowOff>
    </xdr:from>
    <xdr:to>
      <xdr:col>15</xdr:col>
      <xdr:colOff>619125</xdr:colOff>
      <xdr:row>30</xdr:row>
      <xdr:rowOff>19050</xdr:rowOff>
    </xdr:to>
    <xdr:sp macro="" textlink="">
      <xdr:nvSpPr>
        <xdr:cNvPr id="7" name="Rounded Rectangle 6"/>
        <xdr:cNvSpPr/>
      </xdr:nvSpPr>
      <xdr:spPr>
        <a:xfrm>
          <a:off x="14116051" y="4743450"/>
          <a:ext cx="1552574" cy="466725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#3</a:t>
          </a:r>
        </a:p>
      </xdr:txBody>
    </xdr:sp>
    <xdr:clientData/>
  </xdr:twoCellAnchor>
  <xdr:twoCellAnchor>
    <xdr:from>
      <xdr:col>7</xdr:col>
      <xdr:colOff>66675</xdr:colOff>
      <xdr:row>29</xdr:row>
      <xdr:rowOff>47625</xdr:rowOff>
    </xdr:from>
    <xdr:to>
      <xdr:col>8</xdr:col>
      <xdr:colOff>76200</xdr:colOff>
      <xdr:row>29</xdr:row>
      <xdr:rowOff>47625</xdr:rowOff>
    </xdr:to>
    <xdr:cxnSp macro="">
      <xdr:nvCxnSpPr>
        <xdr:cNvPr id="9" name="Straight Arrow Connector 8"/>
        <xdr:cNvCxnSpPr/>
      </xdr:nvCxnSpPr>
      <xdr:spPr>
        <a:xfrm>
          <a:off x="6753225" y="5000625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29</xdr:row>
      <xdr:rowOff>28575</xdr:rowOff>
    </xdr:from>
    <xdr:to>
      <xdr:col>11</xdr:col>
      <xdr:colOff>9525</xdr:colOff>
      <xdr:row>29</xdr:row>
      <xdr:rowOff>28575</xdr:rowOff>
    </xdr:to>
    <xdr:cxnSp macro="">
      <xdr:nvCxnSpPr>
        <xdr:cNvPr id="10" name="Straight Arrow Connector 9"/>
        <xdr:cNvCxnSpPr/>
      </xdr:nvCxnSpPr>
      <xdr:spPr>
        <a:xfrm>
          <a:off x="9791700" y="4981575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29</xdr:row>
      <xdr:rowOff>28575</xdr:rowOff>
    </xdr:from>
    <xdr:to>
      <xdr:col>14</xdr:col>
      <xdr:colOff>19050</xdr:colOff>
      <xdr:row>29</xdr:row>
      <xdr:rowOff>28575</xdr:rowOff>
    </xdr:to>
    <xdr:cxnSp macro="">
      <xdr:nvCxnSpPr>
        <xdr:cNvPr id="11" name="Straight Arrow Connector 10"/>
        <xdr:cNvCxnSpPr/>
      </xdr:nvCxnSpPr>
      <xdr:spPr>
        <a:xfrm>
          <a:off x="12868275" y="4981575"/>
          <a:ext cx="809625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180975</xdr:colOff>
      <xdr:row>0</xdr:row>
      <xdr:rowOff>180975</xdr:rowOff>
    </xdr:from>
    <xdr:to>
      <xdr:col>14</xdr:col>
      <xdr:colOff>1336278</xdr:colOff>
      <xdr:row>4</xdr:row>
      <xdr:rowOff>76067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225" y="180975"/>
          <a:ext cx="3174603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571501</xdr:colOff>
      <xdr:row>28</xdr:row>
      <xdr:rowOff>38101</xdr:rowOff>
    </xdr:from>
    <xdr:to>
      <xdr:col>3</xdr:col>
      <xdr:colOff>438151</xdr:colOff>
      <xdr:row>30</xdr:row>
      <xdr:rowOff>1</xdr:rowOff>
    </xdr:to>
    <xdr:sp macro="" textlink="">
      <xdr:nvSpPr>
        <xdr:cNvPr id="2" name="Rounded Rectangle 1"/>
        <xdr:cNvSpPr/>
      </xdr:nvSpPr>
      <xdr:spPr>
        <a:xfrm>
          <a:off x="1790701" y="8353426"/>
          <a:ext cx="1028700" cy="533400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AD</a:t>
          </a:r>
        </a:p>
      </xdr:txBody>
    </xdr:sp>
    <xdr:clientData/>
  </xdr:twoCellAnchor>
  <xdr:twoCellAnchor>
    <xdr:from>
      <xdr:col>5</xdr:col>
      <xdr:colOff>304800</xdr:colOff>
      <xdr:row>28</xdr:row>
      <xdr:rowOff>28575</xdr:rowOff>
    </xdr:from>
    <xdr:to>
      <xdr:col>6</xdr:col>
      <xdr:colOff>619125</xdr:colOff>
      <xdr:row>29</xdr:row>
      <xdr:rowOff>228599</xdr:rowOff>
    </xdr:to>
    <xdr:sp macro="" textlink="">
      <xdr:nvSpPr>
        <xdr:cNvPr id="3" name="Rounded Rectangle 2"/>
        <xdr:cNvSpPr/>
      </xdr:nvSpPr>
      <xdr:spPr>
        <a:xfrm>
          <a:off x="5191125" y="8343900"/>
          <a:ext cx="1724025" cy="533399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FRONT</a:t>
          </a:r>
          <a:r>
            <a:rPr lang="en-US" sz="2000" b="1" baseline="0"/>
            <a:t> END</a:t>
          </a:r>
          <a:endParaRPr lang="en-US" sz="2000" b="1"/>
        </a:p>
      </xdr:txBody>
    </xdr:sp>
    <xdr:clientData/>
  </xdr:twoCellAnchor>
  <xdr:twoCellAnchor>
    <xdr:from>
      <xdr:col>8</xdr:col>
      <xdr:colOff>219074</xdr:colOff>
      <xdr:row>28</xdr:row>
      <xdr:rowOff>28576</xdr:rowOff>
    </xdr:from>
    <xdr:to>
      <xdr:col>9</xdr:col>
      <xdr:colOff>923924</xdr:colOff>
      <xdr:row>30</xdr:row>
      <xdr:rowOff>9526</xdr:rowOff>
    </xdr:to>
    <xdr:sp macro="" textlink="">
      <xdr:nvSpPr>
        <xdr:cNvPr id="4" name="Rounded Rectangle 3"/>
        <xdr:cNvSpPr/>
      </xdr:nvSpPr>
      <xdr:spPr>
        <a:xfrm>
          <a:off x="8743949" y="8343901"/>
          <a:ext cx="2105025" cy="552450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CONTINUITY</a:t>
          </a:r>
          <a:r>
            <a:rPr lang="en-US" sz="2000" b="1" baseline="0"/>
            <a:t> OTO</a:t>
          </a:r>
          <a:endParaRPr lang="en-US" sz="2000" b="1"/>
        </a:p>
      </xdr:txBody>
    </xdr:sp>
    <xdr:clientData/>
  </xdr:twoCellAnchor>
  <xdr:twoCellAnchor>
    <xdr:from>
      <xdr:col>11</xdr:col>
      <xdr:colOff>352426</xdr:colOff>
      <xdr:row>28</xdr:row>
      <xdr:rowOff>28575</xdr:rowOff>
    </xdr:from>
    <xdr:to>
      <xdr:col>12</xdr:col>
      <xdr:colOff>542925</xdr:colOff>
      <xdr:row>30</xdr:row>
      <xdr:rowOff>19050</xdr:rowOff>
    </xdr:to>
    <xdr:sp macro="" textlink="">
      <xdr:nvSpPr>
        <xdr:cNvPr id="5" name="Rounded Rectangle 4"/>
        <xdr:cNvSpPr/>
      </xdr:nvSpPr>
      <xdr:spPr>
        <a:xfrm>
          <a:off x="12830176" y="8343900"/>
          <a:ext cx="1523999" cy="561975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#1</a:t>
          </a:r>
        </a:p>
      </xdr:txBody>
    </xdr:sp>
    <xdr:clientData/>
  </xdr:twoCellAnchor>
  <xdr:twoCellAnchor>
    <xdr:from>
      <xdr:col>4</xdr:col>
      <xdr:colOff>9525</xdr:colOff>
      <xdr:row>29</xdr:row>
      <xdr:rowOff>38100</xdr:rowOff>
    </xdr:from>
    <xdr:to>
      <xdr:col>4</xdr:col>
      <xdr:colOff>1228725</xdr:colOff>
      <xdr:row>29</xdr:row>
      <xdr:rowOff>38100</xdr:rowOff>
    </xdr:to>
    <xdr:cxnSp macro="">
      <xdr:nvCxnSpPr>
        <xdr:cNvPr id="6" name="Straight Arrow Connector 5"/>
        <xdr:cNvCxnSpPr/>
      </xdr:nvCxnSpPr>
      <xdr:spPr>
        <a:xfrm>
          <a:off x="3562350" y="8686800"/>
          <a:ext cx="1219200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457201</xdr:colOff>
      <xdr:row>28</xdr:row>
      <xdr:rowOff>28575</xdr:rowOff>
    </xdr:from>
    <xdr:to>
      <xdr:col>15</xdr:col>
      <xdr:colOff>619125</xdr:colOff>
      <xdr:row>30</xdr:row>
      <xdr:rowOff>19050</xdr:rowOff>
    </xdr:to>
    <xdr:sp macro="" textlink="">
      <xdr:nvSpPr>
        <xdr:cNvPr id="7" name="Rounded Rectangle 6"/>
        <xdr:cNvSpPr/>
      </xdr:nvSpPr>
      <xdr:spPr>
        <a:xfrm>
          <a:off x="16287751" y="8343900"/>
          <a:ext cx="1552574" cy="561975"/>
        </a:xfrm>
        <a:prstGeom prst="roundRect">
          <a:avLst/>
        </a:prstGeom>
        <a:solidFill>
          <a:srgbClr val="47BA27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UPSELL #2</a:t>
          </a:r>
        </a:p>
      </xdr:txBody>
    </xdr:sp>
    <xdr:clientData/>
  </xdr:twoCellAnchor>
  <xdr:twoCellAnchor>
    <xdr:from>
      <xdr:col>7</xdr:col>
      <xdr:colOff>66675</xdr:colOff>
      <xdr:row>29</xdr:row>
      <xdr:rowOff>47625</xdr:rowOff>
    </xdr:from>
    <xdr:to>
      <xdr:col>7</xdr:col>
      <xdr:colOff>1266825</xdr:colOff>
      <xdr:row>29</xdr:row>
      <xdr:rowOff>57150</xdr:rowOff>
    </xdr:to>
    <xdr:cxnSp macro="">
      <xdr:nvCxnSpPr>
        <xdr:cNvPr id="8" name="Straight Arrow Connector 7"/>
        <xdr:cNvCxnSpPr/>
      </xdr:nvCxnSpPr>
      <xdr:spPr>
        <a:xfrm>
          <a:off x="7258050" y="8696325"/>
          <a:ext cx="1200150" cy="9525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29</xdr:row>
      <xdr:rowOff>28575</xdr:rowOff>
    </xdr:from>
    <xdr:to>
      <xdr:col>11</xdr:col>
      <xdr:colOff>9525</xdr:colOff>
      <xdr:row>29</xdr:row>
      <xdr:rowOff>28575</xdr:rowOff>
    </xdr:to>
    <xdr:cxnSp macro="">
      <xdr:nvCxnSpPr>
        <xdr:cNvPr id="9" name="Straight Arrow Connector 8"/>
        <xdr:cNvCxnSpPr/>
      </xdr:nvCxnSpPr>
      <xdr:spPr>
        <a:xfrm>
          <a:off x="11172825" y="8677275"/>
          <a:ext cx="1314450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29</xdr:row>
      <xdr:rowOff>28575</xdr:rowOff>
    </xdr:from>
    <xdr:to>
      <xdr:col>14</xdr:col>
      <xdr:colOff>19050</xdr:colOff>
      <xdr:row>29</xdr:row>
      <xdr:rowOff>28575</xdr:rowOff>
    </xdr:to>
    <xdr:cxnSp macro="">
      <xdr:nvCxnSpPr>
        <xdr:cNvPr id="10" name="Straight Arrow Connector 9"/>
        <xdr:cNvCxnSpPr/>
      </xdr:nvCxnSpPr>
      <xdr:spPr>
        <a:xfrm>
          <a:off x="14916150" y="8677275"/>
          <a:ext cx="933450" cy="0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180975</xdr:colOff>
      <xdr:row>0</xdr:row>
      <xdr:rowOff>180975</xdr:rowOff>
    </xdr:from>
    <xdr:to>
      <xdr:col>14</xdr:col>
      <xdr:colOff>1336278</xdr:colOff>
      <xdr:row>4</xdr:row>
      <xdr:rowOff>76067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225" y="180975"/>
          <a:ext cx="3174603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37"/>
  <sheetViews>
    <sheetView tabSelected="1" topLeftCell="A7" zoomScaleNormal="100" workbookViewId="0">
      <selection activeCell="C15" sqref="C15"/>
    </sheetView>
  </sheetViews>
  <sheetFormatPr defaultRowHeight="18.75" x14ac:dyDescent="0.3"/>
  <cols>
    <col min="1" max="2" width="9.140625" style="1"/>
    <col min="3" max="3" width="17.42578125" style="1" customWidth="1"/>
    <col min="4" max="4" width="17.5703125" style="1" bestFit="1" customWidth="1"/>
    <col min="5" max="5" width="20" style="1" customWidth="1"/>
    <col min="6" max="6" width="21.140625" style="1" customWidth="1"/>
    <col min="7" max="7" width="13.42578125" style="1" customWidth="1"/>
    <col min="8" max="8" width="20" style="1" customWidth="1"/>
    <col min="9" max="9" width="21" style="1" customWidth="1"/>
    <col min="10" max="10" width="18.5703125" style="1" customWidth="1"/>
    <col min="11" max="11" width="19.7109375" style="1" customWidth="1"/>
    <col min="12" max="12" width="20" style="1" customWidth="1"/>
    <col min="13" max="13" width="16.42578125" style="1" customWidth="1"/>
    <col min="14" max="14" width="13.85546875" style="1" customWidth="1"/>
    <col min="15" max="15" width="20.85546875" style="1" customWidth="1"/>
    <col min="16" max="16" width="16.5703125" style="1" customWidth="1"/>
    <col min="17" max="17" width="12.28515625" style="1" customWidth="1"/>
    <col min="18" max="18" width="20.7109375" style="1" customWidth="1"/>
    <col min="19" max="19" width="13.5703125" style="1" bestFit="1" customWidth="1"/>
    <col min="20" max="16384" width="9.140625" style="1"/>
  </cols>
  <sheetData>
    <row r="2" spans="2:17" ht="36" x14ac:dyDescent="0.55000000000000004">
      <c r="B2" s="46" t="s">
        <v>37</v>
      </c>
    </row>
    <row r="3" spans="2:17" x14ac:dyDescent="0.3">
      <c r="B3" s="47" t="s">
        <v>49</v>
      </c>
    </row>
    <row r="5" spans="2:17" ht="19.5" thickBot="1" x14ac:dyDescent="0.35"/>
    <row r="6" spans="2:17" ht="24" thickBot="1" x14ac:dyDescent="0.4">
      <c r="C6" s="13" t="s">
        <v>0</v>
      </c>
      <c r="D6" s="17"/>
      <c r="E6" s="7"/>
      <c r="F6" s="87" t="s">
        <v>4</v>
      </c>
      <c r="G6" s="88"/>
      <c r="H6" s="88"/>
      <c r="I6" s="88"/>
      <c r="J6" s="89"/>
      <c r="K6" s="89"/>
      <c r="L6" s="89"/>
      <c r="M6" s="89"/>
      <c r="N6" s="89"/>
      <c r="O6" s="90"/>
      <c r="Q6" s="28"/>
    </row>
    <row r="7" spans="2:17" ht="38.25" customHeight="1" thickBot="1" x14ac:dyDescent="0.35">
      <c r="C7" s="62" t="s">
        <v>30</v>
      </c>
      <c r="D7" s="63"/>
      <c r="E7" s="4"/>
      <c r="F7" s="53" t="s">
        <v>10</v>
      </c>
      <c r="G7" s="72" t="s">
        <v>9</v>
      </c>
      <c r="H7" s="73"/>
      <c r="I7" s="91" t="s">
        <v>5</v>
      </c>
      <c r="J7" s="52" t="s">
        <v>40</v>
      </c>
      <c r="K7" s="52" t="s">
        <v>41</v>
      </c>
      <c r="L7" s="52" t="s">
        <v>42</v>
      </c>
      <c r="M7" s="52" t="s">
        <v>43</v>
      </c>
      <c r="N7" s="52" t="s">
        <v>44</v>
      </c>
      <c r="O7" s="92" t="s">
        <v>45</v>
      </c>
      <c r="Q7" s="28"/>
    </row>
    <row r="8" spans="2:17" ht="19.5" thickBot="1" x14ac:dyDescent="0.35">
      <c r="C8" s="84" t="s">
        <v>3</v>
      </c>
      <c r="D8" s="23">
        <v>39547</v>
      </c>
      <c r="E8" s="8"/>
      <c r="F8" s="10" t="s">
        <v>36</v>
      </c>
      <c r="G8" s="78" t="s">
        <v>38</v>
      </c>
      <c r="H8" s="79"/>
      <c r="I8" s="104">
        <v>4.95</v>
      </c>
      <c r="J8" s="104">
        <v>2.8</v>
      </c>
      <c r="K8" s="105">
        <f>L8/I8</f>
        <v>0.43434343434343442</v>
      </c>
      <c r="L8" s="106">
        <f>I8-J8</f>
        <v>2.1500000000000004</v>
      </c>
      <c r="M8" s="117">
        <v>1.67</v>
      </c>
      <c r="N8" s="104">
        <v>1.65</v>
      </c>
      <c r="O8" s="106">
        <f>L8-(M8+N8)</f>
        <v>-1.1699999999999995</v>
      </c>
      <c r="P8" s="19"/>
      <c r="Q8" s="28"/>
    </row>
    <row r="9" spans="2:17" ht="19.5" thickBot="1" x14ac:dyDescent="0.35">
      <c r="C9" s="84" t="s">
        <v>2</v>
      </c>
      <c r="D9" s="23">
        <v>1802</v>
      </c>
      <c r="E9" s="9"/>
      <c r="F9" s="3" t="s">
        <v>6</v>
      </c>
      <c r="G9" s="80" t="s">
        <v>11</v>
      </c>
      <c r="H9" s="81"/>
      <c r="I9" s="104">
        <v>28.95</v>
      </c>
      <c r="J9" s="104">
        <v>5.33</v>
      </c>
      <c r="K9" s="105">
        <f t="shared" ref="K9:K11" si="0">L9/I9</f>
        <v>0.8158894645941277</v>
      </c>
      <c r="L9" s="106">
        <f t="shared" ref="L9:L11" si="1">I9-J9</f>
        <v>23.619999999999997</v>
      </c>
      <c r="M9" s="104">
        <v>1.02</v>
      </c>
      <c r="N9" s="104">
        <v>0.5</v>
      </c>
      <c r="O9" s="106">
        <f t="shared" ref="O9:O11" si="2">L9-(M9+N9)</f>
        <v>22.099999999999998</v>
      </c>
      <c r="Q9" s="28"/>
    </row>
    <row r="10" spans="2:17" ht="19.5" thickBot="1" x14ac:dyDescent="0.35">
      <c r="C10" s="85" t="s">
        <v>14</v>
      </c>
      <c r="D10" s="22">
        <v>1532.65</v>
      </c>
      <c r="E10" s="2"/>
      <c r="F10" s="3" t="s">
        <v>7</v>
      </c>
      <c r="G10" s="80" t="s">
        <v>12</v>
      </c>
      <c r="H10" s="81"/>
      <c r="I10" s="104">
        <v>39.950000000000003</v>
      </c>
      <c r="J10" s="104">
        <v>9.64</v>
      </c>
      <c r="K10" s="105">
        <f t="shared" si="0"/>
        <v>0.75869837296620779</v>
      </c>
      <c r="L10" s="106">
        <f t="shared" si="1"/>
        <v>30.310000000000002</v>
      </c>
      <c r="M10" s="104">
        <v>1.44</v>
      </c>
      <c r="N10" s="104">
        <v>0.5</v>
      </c>
      <c r="O10" s="106">
        <f t="shared" si="2"/>
        <v>28.37</v>
      </c>
      <c r="Q10" s="28"/>
    </row>
    <row r="11" spans="2:17" ht="19.5" thickBot="1" x14ac:dyDescent="0.35">
      <c r="C11" s="2"/>
      <c r="D11" s="2"/>
      <c r="E11" s="2"/>
      <c r="F11" s="3" t="s">
        <v>8</v>
      </c>
      <c r="G11" s="80" t="s">
        <v>13</v>
      </c>
      <c r="H11" s="81"/>
      <c r="I11" s="104">
        <v>79.95</v>
      </c>
      <c r="J11" s="104">
        <v>17.5</v>
      </c>
      <c r="K11" s="105">
        <f t="shared" si="0"/>
        <v>0.78111319574734206</v>
      </c>
      <c r="L11" s="106">
        <f t="shared" si="1"/>
        <v>62.45</v>
      </c>
      <c r="M11" s="104">
        <v>2.2999999999999998</v>
      </c>
      <c r="N11" s="104">
        <v>0.95</v>
      </c>
      <c r="O11" s="106">
        <f t="shared" si="2"/>
        <v>59.2</v>
      </c>
      <c r="Q11" s="28"/>
    </row>
    <row r="12" spans="2:17" ht="39.75" customHeight="1" thickBot="1" x14ac:dyDescent="0.35">
      <c r="C12" s="2"/>
      <c r="D12" s="2"/>
      <c r="E12" s="2"/>
      <c r="Q12" s="28"/>
    </row>
    <row r="13" spans="2:17" ht="23.25" x14ac:dyDescent="0.35">
      <c r="C13" s="87" t="s">
        <v>51</v>
      </c>
      <c r="D13" s="118"/>
      <c r="E13" s="119"/>
      <c r="Q13" s="28"/>
    </row>
    <row r="14" spans="2:17" ht="38.25" thickBot="1" x14ac:dyDescent="0.35">
      <c r="C14" s="120" t="s">
        <v>50</v>
      </c>
      <c r="D14" s="4" t="s">
        <v>53</v>
      </c>
      <c r="E14" s="121" t="s">
        <v>54</v>
      </c>
      <c r="Q14" s="28"/>
    </row>
    <row r="15" spans="2:17" ht="19.5" thickBot="1" x14ac:dyDescent="0.35">
      <c r="C15" s="122">
        <v>2.9000000000000001E-2</v>
      </c>
      <c r="D15" s="22">
        <v>0.3</v>
      </c>
      <c r="E15" s="22">
        <v>0</v>
      </c>
      <c r="L15" s="28"/>
      <c r="M15" s="28"/>
      <c r="N15" s="28"/>
      <c r="O15" s="28"/>
      <c r="P15" s="28"/>
    </row>
    <row r="16" spans="2:17" x14ac:dyDescent="0.3">
      <c r="L16" s="28"/>
      <c r="M16" s="28"/>
      <c r="N16" s="28"/>
      <c r="O16" s="28"/>
      <c r="P16" s="28"/>
    </row>
    <row r="17" spans="1:20" ht="19.5" thickBot="1" x14ac:dyDescent="0.3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60"/>
    </row>
    <row r="18" spans="1:20" ht="24" thickBot="1" x14ac:dyDescent="0.4">
      <c r="A18" s="28"/>
      <c r="B18" s="28"/>
      <c r="C18" s="24" t="s">
        <v>23</v>
      </c>
      <c r="D18" s="25"/>
      <c r="E18" s="25"/>
      <c r="F18" s="26"/>
      <c r="G18" s="26"/>
      <c r="H18" s="26"/>
      <c r="I18" s="26"/>
      <c r="J18" s="16"/>
      <c r="K18" s="27"/>
      <c r="M18" s="24" t="s">
        <v>24</v>
      </c>
      <c r="N18" s="25"/>
      <c r="O18" s="27"/>
    </row>
    <row r="19" spans="1:20" ht="41.25" customHeight="1" thickBot="1" x14ac:dyDescent="0.35">
      <c r="A19" s="28"/>
      <c r="C19" s="30" t="s">
        <v>9</v>
      </c>
      <c r="D19" s="58"/>
      <c r="E19" s="12" t="s">
        <v>39</v>
      </c>
      <c r="F19" s="99" t="s">
        <v>29</v>
      </c>
      <c r="G19" s="100"/>
      <c r="H19" s="101" t="s">
        <v>47</v>
      </c>
      <c r="I19" s="101" t="s">
        <v>46</v>
      </c>
      <c r="J19" s="86" t="s">
        <v>52</v>
      </c>
      <c r="K19" s="102" t="s">
        <v>48</v>
      </c>
      <c r="M19" s="70" t="s">
        <v>25</v>
      </c>
      <c r="N19" s="71"/>
      <c r="O19" s="65"/>
      <c r="S19" s="11"/>
      <c r="T19" s="11"/>
    </row>
    <row r="20" spans="1:20" ht="19.5" thickBot="1" x14ac:dyDescent="0.35">
      <c r="A20" s="28"/>
      <c r="C20" s="98" t="str">
        <f>$G$8</f>
        <v>Free+Shipping Offer</v>
      </c>
      <c r="D20" s="65"/>
      <c r="E20" s="20">
        <v>187</v>
      </c>
      <c r="F20" s="75">
        <f>I8*E20</f>
        <v>925.65</v>
      </c>
      <c r="G20" s="67"/>
      <c r="H20" s="107">
        <f>E20*J8</f>
        <v>523.6</v>
      </c>
      <c r="I20" s="107">
        <f>E20*(M8+N8)</f>
        <v>620.83999999999992</v>
      </c>
      <c r="J20" s="103">
        <f>(((I8*$C$15)+$D$15)+$E$15)*E20</f>
        <v>82.943849999999998</v>
      </c>
      <c r="K20" s="107">
        <f>F20-(H20+I20)</f>
        <v>-218.79000000000008</v>
      </c>
      <c r="M20" s="32" t="s">
        <v>28</v>
      </c>
      <c r="N20" s="64">
        <f>F24</f>
        <v>7348.4500000000007</v>
      </c>
      <c r="O20" s="65"/>
      <c r="S20" s="11"/>
      <c r="T20" s="11"/>
    </row>
    <row r="21" spans="1:20" ht="19.5" thickBot="1" x14ac:dyDescent="0.35">
      <c r="A21" s="28"/>
      <c r="C21" s="74" t="str">
        <f>$G$9</f>
        <v>Product 2</v>
      </c>
      <c r="D21" s="67"/>
      <c r="E21" s="21">
        <v>41</v>
      </c>
      <c r="F21" s="75">
        <f>I9*E21</f>
        <v>1186.95</v>
      </c>
      <c r="G21" s="67"/>
      <c r="H21" s="107">
        <f>E21*J9</f>
        <v>218.53</v>
      </c>
      <c r="I21" s="107">
        <f>E21*(M9+N9)</f>
        <v>62.32</v>
      </c>
      <c r="J21" s="103">
        <f t="shared" ref="J21:J23" si="3">(((I9*$C$15)+$D$15)+$E$15)*E21</f>
        <v>46.721550000000001</v>
      </c>
      <c r="K21" s="107">
        <f>F21-(H21+I21)</f>
        <v>906.1</v>
      </c>
      <c r="M21" s="32" t="s">
        <v>1</v>
      </c>
      <c r="N21" s="66">
        <f>H24+I24+D10+J24</f>
        <v>4665.6450500000001</v>
      </c>
      <c r="O21" s="67"/>
      <c r="S21" s="11"/>
      <c r="T21" s="11"/>
    </row>
    <row r="22" spans="1:20" ht="19.5" thickBot="1" x14ac:dyDescent="0.35">
      <c r="A22" s="28"/>
      <c r="C22" s="74" t="str">
        <f>$G$10</f>
        <v>Product 3</v>
      </c>
      <c r="D22" s="67"/>
      <c r="E22" s="21">
        <v>35</v>
      </c>
      <c r="F22" s="75">
        <f>I10*E22</f>
        <v>1398.25</v>
      </c>
      <c r="G22" s="67"/>
      <c r="H22" s="107">
        <f>E22*J10</f>
        <v>337.40000000000003</v>
      </c>
      <c r="I22" s="107">
        <f>E22*(M10+N10)</f>
        <v>67.899999999999991</v>
      </c>
      <c r="J22" s="103">
        <f t="shared" si="3"/>
        <v>51.049250000000008</v>
      </c>
      <c r="K22" s="107">
        <f>F22-(H22+I22)</f>
        <v>992.95</v>
      </c>
      <c r="M22" s="32" t="s">
        <v>27</v>
      </c>
      <c r="N22" s="68">
        <f>N20/D9</f>
        <v>4.0779411764705884</v>
      </c>
      <c r="O22" s="69"/>
      <c r="S22" s="11"/>
      <c r="T22" s="11"/>
    </row>
    <row r="23" spans="1:20" ht="19.5" thickBot="1" x14ac:dyDescent="0.35">
      <c r="A23" s="28"/>
      <c r="C23" s="93" t="str">
        <f>$G$11</f>
        <v>Product 4</v>
      </c>
      <c r="D23" s="94"/>
      <c r="E23" s="95">
        <v>48</v>
      </c>
      <c r="F23" s="75">
        <f>I11*E23</f>
        <v>3837.6000000000004</v>
      </c>
      <c r="G23" s="67"/>
      <c r="H23" s="107">
        <f>E23*J11</f>
        <v>840</v>
      </c>
      <c r="I23" s="107">
        <f>E23*(M11+N11)</f>
        <v>156</v>
      </c>
      <c r="J23" s="103">
        <f t="shared" si="3"/>
        <v>125.6904</v>
      </c>
      <c r="K23" s="112">
        <f>F23-(H23+I23)</f>
        <v>2841.6000000000004</v>
      </c>
      <c r="M23" s="32" t="s">
        <v>31</v>
      </c>
      <c r="N23" s="66">
        <f>I8+(I9*N34)+(I10*Q34)+(I11*T26)</f>
        <v>41.14491978609626</v>
      </c>
      <c r="O23" s="67"/>
      <c r="S23" s="11"/>
      <c r="T23" s="11"/>
    </row>
    <row r="24" spans="1:20" ht="19.5" thickBot="1" x14ac:dyDescent="0.35">
      <c r="A24" s="28"/>
      <c r="C24" s="82" t="s">
        <v>21</v>
      </c>
      <c r="D24" s="96"/>
      <c r="E24" s="97"/>
      <c r="F24" s="108">
        <f>SUM(F20:G23)</f>
        <v>7348.4500000000007</v>
      </c>
      <c r="G24" s="109"/>
      <c r="H24" s="110">
        <f>SUM(H20:H23)</f>
        <v>1919.53</v>
      </c>
      <c r="I24" s="110">
        <f>SUM(I20:I23)</f>
        <v>907.06</v>
      </c>
      <c r="J24" s="103">
        <f>SUM(J20:J23)</f>
        <v>306.40505000000002</v>
      </c>
      <c r="K24" s="111">
        <f>SUM(K20:K23)</f>
        <v>4521.8600000000006</v>
      </c>
      <c r="M24" s="34" t="s">
        <v>26</v>
      </c>
      <c r="N24" s="66">
        <f>N20-N21</f>
        <v>2682.8049500000006</v>
      </c>
      <c r="O24" s="67"/>
      <c r="S24" s="11"/>
      <c r="T24" s="11"/>
    </row>
    <row r="25" spans="1:20" x14ac:dyDescent="0.3">
      <c r="A25" s="28"/>
      <c r="I25" s="19"/>
      <c r="J25" s="19"/>
      <c r="M25" s="48" t="s">
        <v>32</v>
      </c>
      <c r="N25" s="28"/>
      <c r="O25" s="28"/>
      <c r="S25" s="11"/>
      <c r="T25" s="11"/>
    </row>
    <row r="26" spans="1:20" ht="19.5" thickBot="1" x14ac:dyDescent="0.35">
      <c r="A26" s="28"/>
      <c r="J26" s="19"/>
      <c r="R26" s="29"/>
      <c r="S26" s="11"/>
      <c r="T26" s="18">
        <f>P34</f>
        <v>0.25668449197860965</v>
      </c>
    </row>
    <row r="27" spans="1:20" ht="24" thickBot="1" x14ac:dyDescent="0.4">
      <c r="A27" s="28"/>
      <c r="B27" s="24" t="s">
        <v>15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29"/>
      <c r="S27" s="11"/>
      <c r="T27" s="11"/>
    </row>
    <row r="28" spans="1:20" x14ac:dyDescent="0.3">
      <c r="A28" s="28"/>
      <c r="B28" s="56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49"/>
      <c r="R28" s="29"/>
      <c r="S28" s="9"/>
      <c r="T28" s="11"/>
    </row>
    <row r="29" spans="1:20" ht="26.25" customHeight="1" x14ac:dyDescent="0.3">
      <c r="A29" s="28"/>
      <c r="B29" s="56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49"/>
      <c r="R29" s="29"/>
      <c r="S29" s="11"/>
      <c r="T29" s="11"/>
    </row>
    <row r="30" spans="1:20" x14ac:dyDescent="0.3">
      <c r="A30" s="28"/>
      <c r="B30" s="5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49"/>
      <c r="R30" s="28"/>
    </row>
    <row r="31" spans="1:20" ht="19.5" thickBot="1" x14ac:dyDescent="0.35">
      <c r="A31" s="28"/>
      <c r="B31" s="5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49"/>
      <c r="R31" s="28"/>
    </row>
    <row r="32" spans="1:20" ht="24" thickBot="1" x14ac:dyDescent="0.4">
      <c r="A32" s="28"/>
      <c r="B32" s="56"/>
      <c r="C32" s="76"/>
      <c r="D32" s="77"/>
      <c r="E32" s="29"/>
      <c r="F32" s="76" t="str">
        <f>G8</f>
        <v>Free+Shipping Offer</v>
      </c>
      <c r="G32" s="77"/>
      <c r="H32" s="29"/>
      <c r="I32" s="76" t="str">
        <f>G9</f>
        <v>Product 2</v>
      </c>
      <c r="J32" s="77"/>
      <c r="K32" s="29"/>
      <c r="L32" s="76" t="str">
        <f>G10</f>
        <v>Product 3</v>
      </c>
      <c r="M32" s="77"/>
      <c r="N32" s="29"/>
      <c r="O32" s="76" t="str">
        <f>G11</f>
        <v>Product 4</v>
      </c>
      <c r="P32" s="77"/>
      <c r="Q32" s="49"/>
      <c r="R32" s="28"/>
    </row>
    <row r="33" spans="1:18" ht="19.5" thickBot="1" x14ac:dyDescent="0.35">
      <c r="A33" s="28"/>
      <c r="B33" s="56"/>
      <c r="C33" s="35" t="s">
        <v>20</v>
      </c>
      <c r="D33" s="36">
        <f>D9</f>
        <v>1802</v>
      </c>
      <c r="E33" s="37"/>
      <c r="F33" s="35" t="s">
        <v>19</v>
      </c>
      <c r="G33" s="36">
        <f>E20</f>
        <v>187</v>
      </c>
      <c r="H33" s="37"/>
      <c r="I33" s="38" t="s">
        <v>19</v>
      </c>
      <c r="J33" s="39">
        <f>E21</f>
        <v>41</v>
      </c>
      <c r="K33" s="37"/>
      <c r="L33" s="38" t="s">
        <v>19</v>
      </c>
      <c r="M33" s="39">
        <f>E22</f>
        <v>35</v>
      </c>
      <c r="N33" s="37"/>
      <c r="O33" s="38" t="s">
        <v>19</v>
      </c>
      <c r="P33" s="39">
        <f>E23</f>
        <v>48</v>
      </c>
      <c r="Q33" s="50"/>
      <c r="R33" s="28"/>
    </row>
    <row r="34" spans="1:18" ht="19.5" thickBot="1" x14ac:dyDescent="0.35">
      <c r="A34" s="28"/>
      <c r="B34" s="56"/>
      <c r="C34" s="40" t="s">
        <v>16</v>
      </c>
      <c r="D34" s="41">
        <f>$D$9/$D$8</f>
        <v>4.5566035350342628E-2</v>
      </c>
      <c r="E34" s="42"/>
      <c r="F34" s="40" t="s">
        <v>22</v>
      </c>
      <c r="G34" s="41">
        <f>G33/D33</f>
        <v>0.10377358490566038</v>
      </c>
      <c r="H34" s="114">
        <f>G34</f>
        <v>0.10377358490566038</v>
      </c>
      <c r="I34" s="32" t="s">
        <v>22</v>
      </c>
      <c r="J34" s="41">
        <f>J33/E20</f>
        <v>0.21925133689839571</v>
      </c>
      <c r="K34" s="43">
        <f>J34</f>
        <v>0.21925133689839571</v>
      </c>
      <c r="L34" s="32" t="s">
        <v>22</v>
      </c>
      <c r="M34" s="41">
        <f>M33/E20</f>
        <v>0.18716577540106952</v>
      </c>
      <c r="N34" s="115">
        <f>M34</f>
        <v>0.18716577540106952</v>
      </c>
      <c r="O34" s="32" t="s">
        <v>22</v>
      </c>
      <c r="P34" s="41">
        <f>P33/E20</f>
        <v>0.25668449197860965</v>
      </c>
      <c r="Q34" s="116">
        <f>P34</f>
        <v>0.25668449197860965</v>
      </c>
      <c r="R34" s="28"/>
    </row>
    <row r="35" spans="1:18" ht="19.5" thickBot="1" x14ac:dyDescent="0.35">
      <c r="B35" s="56"/>
      <c r="C35" s="44" t="s">
        <v>17</v>
      </c>
      <c r="D35" s="31">
        <f>$D$10/$D$9</f>
        <v>0.85052719200887905</v>
      </c>
      <c r="E35" s="42"/>
      <c r="F35" s="44" t="s">
        <v>18</v>
      </c>
      <c r="G35" s="31">
        <f>D10/G33</f>
        <v>8.1959893048128354</v>
      </c>
      <c r="H35" s="29"/>
      <c r="I35" s="34" t="s">
        <v>33</v>
      </c>
      <c r="J35" s="33">
        <f>I8+(I9*K34)</f>
        <v>11.297326203208556</v>
      </c>
      <c r="K35" s="29"/>
      <c r="L35" s="34" t="s">
        <v>33</v>
      </c>
      <c r="M35" s="33">
        <f>I8+(I10*N34)</f>
        <v>12.427272727272728</v>
      </c>
      <c r="N35" s="29"/>
      <c r="O35" s="34" t="s">
        <v>33</v>
      </c>
      <c r="P35" s="45">
        <f>I8+(I11*Q34)</f>
        <v>25.47192513368984</v>
      </c>
      <c r="Q35" s="49"/>
    </row>
    <row r="36" spans="1:18" x14ac:dyDescent="0.3">
      <c r="B36" s="56"/>
      <c r="C36" s="42"/>
      <c r="D36" s="42"/>
      <c r="E36" s="42"/>
      <c r="F36" s="42"/>
      <c r="G36" s="42"/>
      <c r="H36" s="42"/>
      <c r="I36" s="51" t="s">
        <v>34</v>
      </c>
      <c r="J36" s="42"/>
      <c r="K36" s="29"/>
      <c r="L36" s="29"/>
      <c r="M36" s="29"/>
      <c r="N36" s="29"/>
      <c r="O36" s="54"/>
      <c r="P36" s="42"/>
      <c r="Q36" s="49"/>
    </row>
    <row r="37" spans="1:18" ht="19.5" thickBot="1" x14ac:dyDescent="0.35">
      <c r="B37" s="57"/>
      <c r="C37" s="61" t="s">
        <v>35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/>
    </row>
  </sheetData>
  <sheetProtection algorithmName="SHA-512" hashValue="G8tqU3gC72lUaiPTi8l8PYsjhUOSSDAJfDd54Pl0237qHPUrPzNnfqexzsI1uCIOxdW1tGnBbCjVIejq57a3jg==" saltValue="Tkh8xyyXEH4e8VbaB97zfw==" spinCount="100000" sheet="1" objects="1" scenarios="1" selectLockedCells="1"/>
  <mergeCells count="28">
    <mergeCell ref="C7:D7"/>
    <mergeCell ref="G7:H7"/>
    <mergeCell ref="F19:G19"/>
    <mergeCell ref="M19:O19"/>
    <mergeCell ref="G8:H8"/>
    <mergeCell ref="C20:D20"/>
    <mergeCell ref="F20:G20"/>
    <mergeCell ref="N20:O20"/>
    <mergeCell ref="G9:H9"/>
    <mergeCell ref="C21:D21"/>
    <mergeCell ref="F21:G21"/>
    <mergeCell ref="N21:O21"/>
    <mergeCell ref="G10:H10"/>
    <mergeCell ref="C22:D22"/>
    <mergeCell ref="F22:G22"/>
    <mergeCell ref="N22:O22"/>
    <mergeCell ref="C23:D23"/>
    <mergeCell ref="F23:G23"/>
    <mergeCell ref="N23:O23"/>
    <mergeCell ref="G11:H11"/>
    <mergeCell ref="F24:G24"/>
    <mergeCell ref="N24:O24"/>
    <mergeCell ref="C24:E24"/>
    <mergeCell ref="C32:D32"/>
    <mergeCell ref="F32:G32"/>
    <mergeCell ref="I32:J32"/>
    <mergeCell ref="L32:M32"/>
    <mergeCell ref="O32:P32"/>
  </mergeCells>
  <conditionalFormatting sqref="N24:O24"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O8:O11">
    <cfRule type="cellIs" dxfId="6" priority="2" operator="lessThan">
      <formula>0</formula>
    </cfRule>
  </conditionalFormatting>
  <conditionalFormatting sqref="K20:K24">
    <cfRule type="cellIs" dxfId="5" priority="1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37"/>
  <sheetViews>
    <sheetView topLeftCell="A7" zoomScaleNormal="100" workbookViewId="0">
      <selection activeCell="C7" sqref="C7:D7"/>
    </sheetView>
  </sheetViews>
  <sheetFormatPr defaultRowHeight="18.75" x14ac:dyDescent="0.3"/>
  <cols>
    <col min="1" max="2" width="9.140625" style="1"/>
    <col min="3" max="3" width="17.42578125" style="1" customWidth="1"/>
    <col min="4" max="4" width="17.5703125" style="1" bestFit="1" customWidth="1"/>
    <col min="5" max="5" width="20" style="1" customWidth="1"/>
    <col min="6" max="6" width="21.140625" style="1" customWidth="1"/>
    <col min="7" max="7" width="13.42578125" style="1" customWidth="1"/>
    <col min="8" max="8" width="20" style="1" customWidth="1"/>
    <col min="9" max="9" width="21" style="1" customWidth="1"/>
    <col min="10" max="10" width="18.5703125" style="1" customWidth="1"/>
    <col min="11" max="11" width="19.7109375" style="1" customWidth="1"/>
    <col min="12" max="12" width="20" style="1" customWidth="1"/>
    <col min="13" max="13" width="16.42578125" style="1" customWidth="1"/>
    <col min="14" max="14" width="13.85546875" style="1" customWidth="1"/>
    <col min="15" max="15" width="20.85546875" style="1" customWidth="1"/>
    <col min="16" max="16" width="16.5703125" style="1" customWidth="1"/>
    <col min="17" max="17" width="12.28515625" style="1" customWidth="1"/>
    <col min="18" max="18" width="20.7109375" style="1" customWidth="1"/>
    <col min="19" max="19" width="13.5703125" style="1" bestFit="1" customWidth="1"/>
    <col min="20" max="16384" width="9.140625" style="1"/>
  </cols>
  <sheetData>
    <row r="2" spans="2:21" ht="36" x14ac:dyDescent="0.55000000000000004">
      <c r="B2" s="46" t="s">
        <v>37</v>
      </c>
    </row>
    <row r="3" spans="2:21" x14ac:dyDescent="0.3">
      <c r="B3" s="47" t="s">
        <v>49</v>
      </c>
    </row>
    <row r="5" spans="2:21" ht="19.5" thickBot="1" x14ac:dyDescent="0.35"/>
    <row r="6" spans="2:21" ht="24" thickBot="1" x14ac:dyDescent="0.4">
      <c r="C6" s="13" t="s">
        <v>0</v>
      </c>
      <c r="D6" s="17"/>
      <c r="E6" s="7"/>
      <c r="F6" s="87" t="s">
        <v>4</v>
      </c>
      <c r="G6" s="88"/>
      <c r="H6" s="88"/>
      <c r="I6" s="88"/>
      <c r="J6" s="89"/>
      <c r="K6" s="89"/>
      <c r="L6" s="89"/>
      <c r="M6" s="89"/>
      <c r="N6" s="89"/>
      <c r="O6" s="90"/>
      <c r="Q6" s="28"/>
    </row>
    <row r="7" spans="2:21" ht="38.25" customHeight="1" thickBot="1" x14ac:dyDescent="0.35">
      <c r="C7" s="62" t="s">
        <v>30</v>
      </c>
      <c r="D7" s="63"/>
      <c r="E7" s="4"/>
      <c r="F7" s="53" t="s">
        <v>10</v>
      </c>
      <c r="G7" s="72" t="s">
        <v>9</v>
      </c>
      <c r="H7" s="73"/>
      <c r="I7" s="91" t="s">
        <v>5</v>
      </c>
      <c r="J7" s="52" t="s">
        <v>40</v>
      </c>
      <c r="K7" s="52" t="s">
        <v>41</v>
      </c>
      <c r="L7" s="52" t="s">
        <v>42</v>
      </c>
      <c r="M7" s="52" t="s">
        <v>43</v>
      </c>
      <c r="N7" s="52" t="s">
        <v>44</v>
      </c>
      <c r="O7" s="92" t="s">
        <v>45</v>
      </c>
      <c r="Q7" s="28"/>
    </row>
    <row r="8" spans="2:21" ht="19.5" thickBot="1" x14ac:dyDescent="0.35">
      <c r="C8" s="84" t="s">
        <v>3</v>
      </c>
      <c r="D8" s="23">
        <v>39547</v>
      </c>
      <c r="E8" s="8"/>
      <c r="F8" s="10" t="s">
        <v>36</v>
      </c>
      <c r="G8" s="78" t="s">
        <v>38</v>
      </c>
      <c r="H8" s="79"/>
      <c r="I8" s="104">
        <v>4.95</v>
      </c>
      <c r="J8" s="104">
        <v>2.8</v>
      </c>
      <c r="K8" s="105">
        <f>L8/I8</f>
        <v>0.43434343434343442</v>
      </c>
      <c r="L8" s="106">
        <f>I8-J8</f>
        <v>2.1500000000000004</v>
      </c>
      <c r="M8" s="117">
        <v>1.67</v>
      </c>
      <c r="N8" s="104">
        <v>1.65</v>
      </c>
      <c r="O8" s="106">
        <f>L8-(M8+N8)</f>
        <v>-1.1699999999999995</v>
      </c>
      <c r="P8" s="19"/>
      <c r="Q8" s="28"/>
    </row>
    <row r="9" spans="2:21" ht="19.5" thickBot="1" x14ac:dyDescent="0.35">
      <c r="C9" s="84" t="s">
        <v>2</v>
      </c>
      <c r="D9" s="23">
        <v>1802</v>
      </c>
      <c r="E9" s="9"/>
      <c r="F9" s="3" t="s">
        <v>55</v>
      </c>
      <c r="G9" s="80" t="s">
        <v>58</v>
      </c>
      <c r="H9" s="81"/>
      <c r="I9" s="104">
        <v>1</v>
      </c>
      <c r="J9" s="104">
        <v>4.3</v>
      </c>
      <c r="K9" s="105">
        <f t="shared" ref="K9:K11" si="0">L9/I9</f>
        <v>-3.3</v>
      </c>
      <c r="L9" s="106">
        <f t="shared" ref="L9:L11" si="1">I9-J9</f>
        <v>-3.3</v>
      </c>
      <c r="M9" s="104">
        <v>1.02</v>
      </c>
      <c r="N9" s="104">
        <v>0.5</v>
      </c>
      <c r="O9" s="106">
        <f t="shared" ref="O9:O11" si="2">L9-(M9+N9)</f>
        <v>-4.82</v>
      </c>
      <c r="Q9" s="28"/>
    </row>
    <row r="10" spans="2:21" ht="19.5" thickBot="1" x14ac:dyDescent="0.35">
      <c r="C10" s="85" t="s">
        <v>14</v>
      </c>
      <c r="D10" s="22">
        <v>1532.65</v>
      </c>
      <c r="E10" s="2"/>
      <c r="F10" s="3" t="s">
        <v>6</v>
      </c>
      <c r="G10" s="80" t="s">
        <v>12</v>
      </c>
      <c r="H10" s="81"/>
      <c r="I10" s="104">
        <v>39.950000000000003</v>
      </c>
      <c r="J10" s="104">
        <v>9.64</v>
      </c>
      <c r="K10" s="105">
        <f t="shared" si="0"/>
        <v>0.75869837296620779</v>
      </c>
      <c r="L10" s="106">
        <f t="shared" si="1"/>
        <v>30.310000000000002</v>
      </c>
      <c r="M10" s="104">
        <v>1.44</v>
      </c>
      <c r="N10" s="104">
        <v>0.5</v>
      </c>
      <c r="O10" s="106">
        <f t="shared" si="2"/>
        <v>28.37</v>
      </c>
      <c r="Q10" s="28"/>
    </row>
    <row r="11" spans="2:21" ht="19.5" thickBot="1" x14ac:dyDescent="0.35">
      <c r="C11" s="2"/>
      <c r="D11" s="2"/>
      <c r="E11" s="2"/>
      <c r="F11" s="3" t="s">
        <v>7</v>
      </c>
      <c r="G11" s="80" t="s">
        <v>13</v>
      </c>
      <c r="H11" s="81"/>
      <c r="I11" s="104">
        <v>50</v>
      </c>
      <c r="J11" s="104">
        <v>17.5</v>
      </c>
      <c r="K11" s="105">
        <f t="shared" si="0"/>
        <v>0.65</v>
      </c>
      <c r="L11" s="106">
        <f t="shared" si="1"/>
        <v>32.5</v>
      </c>
      <c r="M11" s="104">
        <v>2.2999999999999998</v>
      </c>
      <c r="N11" s="104">
        <v>0.95</v>
      </c>
      <c r="O11" s="106">
        <f t="shared" si="2"/>
        <v>29.25</v>
      </c>
      <c r="Q11" s="28"/>
    </row>
    <row r="12" spans="2:21" ht="39.75" customHeight="1" thickBot="1" x14ac:dyDescent="0.35">
      <c r="C12" s="2"/>
      <c r="D12" s="2"/>
      <c r="E12" s="2"/>
      <c r="Q12" s="28"/>
    </row>
    <row r="13" spans="2:21" ht="24" thickBot="1" x14ac:dyDescent="0.4">
      <c r="C13" s="87" t="s">
        <v>51</v>
      </c>
      <c r="D13" s="118"/>
      <c r="E13" s="119"/>
      <c r="G13" s="13" t="s">
        <v>56</v>
      </c>
      <c r="H13" s="16"/>
      <c r="I13" s="16"/>
      <c r="J13" s="16"/>
      <c r="K13" s="15"/>
      <c r="M13" s="24" t="s">
        <v>24</v>
      </c>
      <c r="N13" s="25"/>
      <c r="O13" s="27"/>
      <c r="P13" s="28"/>
      <c r="Q13" s="28"/>
      <c r="R13" s="28"/>
      <c r="S13" s="28"/>
      <c r="T13" s="28"/>
      <c r="U13" s="28"/>
    </row>
    <row r="14" spans="2:21" ht="38.25" thickBot="1" x14ac:dyDescent="0.35">
      <c r="C14" s="120" t="s">
        <v>50</v>
      </c>
      <c r="D14" s="4" t="s">
        <v>53</v>
      </c>
      <c r="E14" s="121" t="s">
        <v>54</v>
      </c>
      <c r="G14" s="124" t="s">
        <v>9</v>
      </c>
      <c r="H14" s="125"/>
      <c r="I14" s="4" t="s">
        <v>57</v>
      </c>
      <c r="J14" s="4" t="s">
        <v>59</v>
      </c>
      <c r="K14" s="121" t="s">
        <v>64</v>
      </c>
      <c r="M14" s="83" t="s">
        <v>25</v>
      </c>
      <c r="N14" s="129"/>
      <c r="O14" s="97"/>
      <c r="P14" s="28"/>
      <c r="Q14" s="28"/>
      <c r="R14" s="28"/>
      <c r="S14" s="28"/>
      <c r="T14" s="28"/>
      <c r="U14" s="28"/>
    </row>
    <row r="15" spans="2:21" ht="19.5" thickBot="1" x14ac:dyDescent="0.35">
      <c r="C15" s="122">
        <v>2.9000000000000001E-2</v>
      </c>
      <c r="D15" s="22">
        <v>0.3</v>
      </c>
      <c r="E15" s="22">
        <v>0</v>
      </c>
      <c r="G15" s="126" t="str">
        <f>G9</f>
        <v>Membership Trial</v>
      </c>
      <c r="H15" s="127"/>
      <c r="I15" s="21">
        <v>28.95</v>
      </c>
      <c r="J15" s="21">
        <v>30</v>
      </c>
      <c r="K15" s="135">
        <v>0.18</v>
      </c>
      <c r="L15" s="133">
        <f>E21*K15</f>
        <v>7.38</v>
      </c>
      <c r="M15" s="32" t="s">
        <v>28</v>
      </c>
      <c r="N15" s="66">
        <f>F24</f>
        <v>3464.9</v>
      </c>
      <c r="O15" s="97"/>
      <c r="P15" s="28"/>
      <c r="Q15" s="28"/>
      <c r="R15" s="28"/>
      <c r="S15" s="28"/>
      <c r="T15" s="28"/>
      <c r="U15" s="28"/>
    </row>
    <row r="16" spans="2:21" ht="19.5" thickBot="1" x14ac:dyDescent="0.35">
      <c r="M16" s="32" t="s">
        <v>1</v>
      </c>
      <c r="N16" s="66">
        <f>H24+I24+D10+J24</f>
        <v>3963.4920999999999</v>
      </c>
      <c r="O16" s="67"/>
      <c r="P16" s="28"/>
      <c r="Q16" s="28"/>
      <c r="R16" s="28"/>
      <c r="S16" s="28"/>
      <c r="T16" s="28"/>
      <c r="U16" s="28"/>
    </row>
    <row r="17" spans="1:21" ht="19.5" thickBot="1" x14ac:dyDescent="0.3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2" t="s">
        <v>27</v>
      </c>
      <c r="N17" s="68">
        <f>N15/D9</f>
        <v>1.9228079911209768</v>
      </c>
      <c r="O17" s="69"/>
      <c r="P17" s="28"/>
      <c r="Q17" s="28"/>
      <c r="R17" s="60"/>
      <c r="S17" s="28"/>
      <c r="T17" s="28"/>
      <c r="U17" s="28"/>
    </row>
    <row r="18" spans="1:21" ht="24" thickBot="1" x14ac:dyDescent="0.4">
      <c r="A18" s="28"/>
      <c r="B18" s="28"/>
      <c r="C18" s="24" t="s">
        <v>23</v>
      </c>
      <c r="D18" s="25"/>
      <c r="E18" s="25"/>
      <c r="F18" s="26"/>
      <c r="G18" s="26"/>
      <c r="H18" s="26"/>
      <c r="I18" s="26"/>
      <c r="J18" s="16"/>
      <c r="K18" s="27"/>
      <c r="L18" s="134">
        <f>P21*K15</f>
        <v>6.0515999999999996</v>
      </c>
      <c r="M18" s="34" t="s">
        <v>26</v>
      </c>
      <c r="N18" s="66">
        <f>N15-N16</f>
        <v>-498.59209999999985</v>
      </c>
      <c r="O18" s="67"/>
      <c r="P18" s="28"/>
      <c r="Q18" s="28"/>
      <c r="R18" s="28"/>
      <c r="S18" s="28"/>
      <c r="T18" s="28"/>
      <c r="U18" s="28"/>
    </row>
    <row r="19" spans="1:21" ht="41.25" customHeight="1" thickBot="1" x14ac:dyDescent="0.4">
      <c r="A19" s="28"/>
      <c r="C19" s="30" t="s">
        <v>9</v>
      </c>
      <c r="D19" s="58"/>
      <c r="E19" s="12" t="s">
        <v>39</v>
      </c>
      <c r="F19" s="99" t="s">
        <v>29</v>
      </c>
      <c r="G19" s="100"/>
      <c r="H19" s="101" t="s">
        <v>47</v>
      </c>
      <c r="I19" s="101" t="s">
        <v>46</v>
      </c>
      <c r="J19" s="86" t="s">
        <v>52</v>
      </c>
      <c r="K19" s="102" t="s">
        <v>48</v>
      </c>
      <c r="M19" s="13" t="s">
        <v>60</v>
      </c>
      <c r="N19" s="14"/>
      <c r="O19" s="17"/>
      <c r="P19" s="28"/>
      <c r="Q19" s="28"/>
      <c r="R19" s="28"/>
      <c r="S19" s="29"/>
      <c r="T19" s="29"/>
      <c r="U19" s="28"/>
    </row>
    <row r="20" spans="1:21" ht="19.5" thickBot="1" x14ac:dyDescent="0.35">
      <c r="A20" s="28"/>
      <c r="C20" s="98" t="str">
        <f>$G$8</f>
        <v>Free+Shipping Offer</v>
      </c>
      <c r="D20" s="65"/>
      <c r="E20" s="20">
        <v>187</v>
      </c>
      <c r="F20" s="75">
        <f>I8*E20</f>
        <v>925.65</v>
      </c>
      <c r="G20" s="67"/>
      <c r="H20" s="107">
        <f>E20*J8</f>
        <v>523.6</v>
      </c>
      <c r="I20" s="107">
        <f>E20*(M8+N8)</f>
        <v>620.83999999999992</v>
      </c>
      <c r="J20" s="103">
        <f>(((I8*$C$15)+$D$15)+$E$15)*E20</f>
        <v>82.943849999999998</v>
      </c>
      <c r="K20" s="107">
        <f>F20-(H20+I20)</f>
        <v>-218.79000000000008</v>
      </c>
      <c r="M20" s="32" t="s">
        <v>61</v>
      </c>
      <c r="N20" s="130" t="s">
        <v>63</v>
      </c>
      <c r="O20" s="55">
        <f>I8+(I9*K34)+(I10*N34)+(I11*Q34)</f>
        <v>18.528877005347596</v>
      </c>
      <c r="P20" s="136" t="s">
        <v>65</v>
      </c>
      <c r="Q20" s="136" t="s">
        <v>66</v>
      </c>
      <c r="R20" s="136" t="s">
        <v>67</v>
      </c>
      <c r="S20" s="137" t="s">
        <v>68</v>
      </c>
      <c r="T20" s="137"/>
      <c r="U20" s="28"/>
    </row>
    <row r="21" spans="1:21" ht="19.5" thickBot="1" x14ac:dyDescent="0.35">
      <c r="A21" s="28"/>
      <c r="C21" s="74" t="str">
        <f>$G$9</f>
        <v>Membership Trial</v>
      </c>
      <c r="D21" s="67"/>
      <c r="E21" s="21">
        <v>41</v>
      </c>
      <c r="F21" s="75">
        <f>I9*E21</f>
        <v>41</v>
      </c>
      <c r="G21" s="67"/>
      <c r="H21" s="107">
        <f>E21*J9</f>
        <v>176.29999999999998</v>
      </c>
      <c r="I21" s="107">
        <f>E21*(M9+N9)</f>
        <v>62.32</v>
      </c>
      <c r="J21" s="103">
        <f t="shared" ref="J21:J23" si="3">(((I9*$C$15)+$D$15)+$E$15)*E21</f>
        <v>13.489000000000001</v>
      </c>
      <c r="K21" s="107">
        <f>F21-(H21+I21)</f>
        <v>-197.61999999999998</v>
      </c>
      <c r="M21" s="123">
        <f>J15</f>
        <v>30</v>
      </c>
      <c r="N21" s="131" t="s">
        <v>62</v>
      </c>
      <c r="O21" s="107">
        <f>O20+S21</f>
        <v>23.733684491978611</v>
      </c>
      <c r="P21" s="133">
        <f>E21-L15</f>
        <v>33.619999999999997</v>
      </c>
      <c r="Q21" s="136">
        <f>I15</f>
        <v>28.95</v>
      </c>
      <c r="R21" s="138">
        <f>Q21*P21</f>
        <v>973.29899999999986</v>
      </c>
      <c r="S21" s="139">
        <f>R21/E20</f>
        <v>5.2048074866310152</v>
      </c>
      <c r="T21" s="137"/>
      <c r="U21" s="28"/>
    </row>
    <row r="22" spans="1:21" ht="19.5" thickBot="1" x14ac:dyDescent="0.35">
      <c r="A22" s="28"/>
      <c r="C22" s="74" t="str">
        <f>$G$10</f>
        <v>Product 3</v>
      </c>
      <c r="D22" s="67"/>
      <c r="E22" s="21">
        <v>35</v>
      </c>
      <c r="F22" s="75">
        <f>I10*E22</f>
        <v>1398.25</v>
      </c>
      <c r="G22" s="67"/>
      <c r="H22" s="107">
        <f>E22*J10</f>
        <v>337.40000000000003</v>
      </c>
      <c r="I22" s="107">
        <f>E22*(M10+N10)</f>
        <v>67.899999999999991</v>
      </c>
      <c r="J22" s="103">
        <f t="shared" si="3"/>
        <v>51.049250000000008</v>
      </c>
      <c r="K22" s="107">
        <f>F22-(H22+I22)</f>
        <v>992.95</v>
      </c>
      <c r="M22" s="5"/>
      <c r="N22" s="9" t="s">
        <v>69</v>
      </c>
      <c r="O22" s="128">
        <f>S21/O20</f>
        <v>0.2809024791480273</v>
      </c>
      <c r="P22" s="133">
        <f>P21-L18</f>
        <v>27.568399999999997</v>
      </c>
      <c r="Q22" s="136">
        <f>I15</f>
        <v>28.95</v>
      </c>
      <c r="R22" s="138">
        <f>Q22*P22</f>
        <v>798.1051799999999</v>
      </c>
      <c r="S22" s="140">
        <f>R22/E20</f>
        <v>4.2679421390374328</v>
      </c>
      <c r="T22" s="137"/>
      <c r="U22" s="29"/>
    </row>
    <row r="23" spans="1:21" ht="19.5" thickBot="1" x14ac:dyDescent="0.35">
      <c r="A23" s="28"/>
      <c r="C23" s="93" t="str">
        <f>$G$11</f>
        <v>Product 4</v>
      </c>
      <c r="D23" s="94"/>
      <c r="E23" s="95">
        <v>22</v>
      </c>
      <c r="F23" s="75">
        <f>I11*E23</f>
        <v>1100</v>
      </c>
      <c r="G23" s="67"/>
      <c r="H23" s="107">
        <f>E23*J11</f>
        <v>385</v>
      </c>
      <c r="I23" s="107">
        <f>E23*(M11+N11)</f>
        <v>71.5</v>
      </c>
      <c r="J23" s="103">
        <f t="shared" si="3"/>
        <v>38.500000000000007</v>
      </c>
      <c r="K23" s="112">
        <f>F23-(H23+I23)</f>
        <v>643.5</v>
      </c>
      <c r="M23" s="123">
        <f>J15*2</f>
        <v>60</v>
      </c>
      <c r="N23" s="131" t="s">
        <v>62</v>
      </c>
      <c r="O23" s="107">
        <f>O21+S22</f>
        <v>28.001626631016045</v>
      </c>
      <c r="P23" s="28"/>
      <c r="Q23" s="28"/>
      <c r="R23" s="28"/>
      <c r="S23" s="29"/>
      <c r="T23" s="29"/>
      <c r="U23" s="28"/>
    </row>
    <row r="24" spans="1:21" ht="19.5" thickBot="1" x14ac:dyDescent="0.35">
      <c r="A24" s="28"/>
      <c r="C24" s="82" t="s">
        <v>21</v>
      </c>
      <c r="D24" s="96"/>
      <c r="E24" s="97"/>
      <c r="F24" s="108">
        <f>SUM(F20:G23)</f>
        <v>3464.9</v>
      </c>
      <c r="G24" s="109"/>
      <c r="H24" s="110">
        <f>SUM(H20:H23)</f>
        <v>1422.3</v>
      </c>
      <c r="I24" s="110">
        <f>SUM(I20:I23)</f>
        <v>822.56</v>
      </c>
      <c r="J24" s="103">
        <f>SUM(J20:J23)</f>
        <v>185.9821</v>
      </c>
      <c r="K24" s="111">
        <f>SUM(K20:K23)</f>
        <v>1220.04</v>
      </c>
      <c r="M24" s="6"/>
      <c r="N24" s="132" t="s">
        <v>69</v>
      </c>
      <c r="O24" s="128">
        <f>S22/O20</f>
        <v>0.23034003290138239</v>
      </c>
      <c r="P24" s="28"/>
      <c r="Q24" s="28"/>
      <c r="R24" s="28"/>
      <c r="S24" s="29"/>
      <c r="T24" s="29"/>
      <c r="U24" s="28"/>
    </row>
    <row r="25" spans="1:21" x14ac:dyDescent="0.3">
      <c r="A25" s="28"/>
      <c r="I25" s="19"/>
      <c r="J25" s="19"/>
      <c r="M25" s="48" t="s">
        <v>32</v>
      </c>
      <c r="P25" s="28"/>
      <c r="Q25" s="28"/>
      <c r="R25" s="28"/>
      <c r="S25" s="29"/>
      <c r="T25" s="29"/>
      <c r="U25" s="28"/>
    </row>
    <row r="26" spans="1:21" ht="19.5" thickBot="1" x14ac:dyDescent="0.35">
      <c r="A26" s="28"/>
      <c r="J26" s="19"/>
      <c r="P26" s="28"/>
      <c r="Q26" s="28"/>
      <c r="R26" s="29"/>
      <c r="S26" s="29"/>
      <c r="T26" s="113"/>
      <c r="U26" s="28"/>
    </row>
    <row r="27" spans="1:21" ht="24" thickBot="1" x14ac:dyDescent="0.4">
      <c r="A27" s="28"/>
      <c r="B27" s="24" t="s">
        <v>15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29"/>
      <c r="S27" s="11"/>
      <c r="T27" s="11"/>
    </row>
    <row r="28" spans="1:21" x14ac:dyDescent="0.3">
      <c r="A28" s="28"/>
      <c r="B28" s="56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49"/>
      <c r="R28" s="29"/>
      <c r="S28" s="9"/>
      <c r="T28" s="11"/>
    </row>
    <row r="29" spans="1:21" ht="26.25" customHeight="1" x14ac:dyDescent="0.3">
      <c r="A29" s="28"/>
      <c r="B29" s="56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49"/>
      <c r="R29" s="29"/>
      <c r="S29" s="11"/>
      <c r="T29" s="11"/>
    </row>
    <row r="30" spans="1:21" x14ac:dyDescent="0.3">
      <c r="A30" s="28"/>
      <c r="B30" s="5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49"/>
      <c r="R30" s="28"/>
    </row>
    <row r="31" spans="1:21" ht="19.5" thickBot="1" x14ac:dyDescent="0.35">
      <c r="A31" s="28"/>
      <c r="B31" s="5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49"/>
      <c r="R31" s="28"/>
    </row>
    <row r="32" spans="1:21" ht="24" thickBot="1" x14ac:dyDescent="0.4">
      <c r="A32" s="28"/>
      <c r="B32" s="56"/>
      <c r="C32" s="76"/>
      <c r="D32" s="77"/>
      <c r="E32" s="29"/>
      <c r="F32" s="76" t="str">
        <f>G8</f>
        <v>Free+Shipping Offer</v>
      </c>
      <c r="G32" s="77"/>
      <c r="H32" s="29"/>
      <c r="I32" s="76" t="str">
        <f>G9</f>
        <v>Membership Trial</v>
      </c>
      <c r="J32" s="77"/>
      <c r="K32" s="29"/>
      <c r="L32" s="76" t="str">
        <f>G10</f>
        <v>Product 3</v>
      </c>
      <c r="M32" s="77"/>
      <c r="N32" s="29"/>
      <c r="O32" s="76" t="str">
        <f>G11</f>
        <v>Product 4</v>
      </c>
      <c r="P32" s="77"/>
      <c r="Q32" s="49"/>
      <c r="R32" s="28"/>
    </row>
    <row r="33" spans="1:18" ht="19.5" thickBot="1" x14ac:dyDescent="0.35">
      <c r="A33" s="28"/>
      <c r="B33" s="56"/>
      <c r="C33" s="35" t="s">
        <v>20</v>
      </c>
      <c r="D33" s="36">
        <f>D9</f>
        <v>1802</v>
      </c>
      <c r="E33" s="37"/>
      <c r="F33" s="35" t="s">
        <v>19</v>
      </c>
      <c r="G33" s="36">
        <f>E20</f>
        <v>187</v>
      </c>
      <c r="H33" s="37"/>
      <c r="I33" s="38" t="s">
        <v>19</v>
      </c>
      <c r="J33" s="39">
        <f>E21</f>
        <v>41</v>
      </c>
      <c r="K33" s="37"/>
      <c r="L33" s="38" t="s">
        <v>19</v>
      </c>
      <c r="M33" s="39">
        <f>E22</f>
        <v>35</v>
      </c>
      <c r="N33" s="37"/>
      <c r="O33" s="38" t="s">
        <v>19</v>
      </c>
      <c r="P33" s="39">
        <f>E23</f>
        <v>22</v>
      </c>
      <c r="Q33" s="50"/>
      <c r="R33" s="28"/>
    </row>
    <row r="34" spans="1:18" ht="19.5" thickBot="1" x14ac:dyDescent="0.35">
      <c r="A34" s="28"/>
      <c r="B34" s="56"/>
      <c r="C34" s="40" t="s">
        <v>16</v>
      </c>
      <c r="D34" s="41">
        <f>$D$9/$D$8</f>
        <v>4.5566035350342628E-2</v>
      </c>
      <c r="E34" s="42"/>
      <c r="F34" s="40" t="s">
        <v>22</v>
      </c>
      <c r="G34" s="41">
        <f>G33/D33</f>
        <v>0.10377358490566038</v>
      </c>
      <c r="H34" s="114">
        <f>G34</f>
        <v>0.10377358490566038</v>
      </c>
      <c r="I34" s="32" t="s">
        <v>22</v>
      </c>
      <c r="J34" s="41">
        <f>J33/E20</f>
        <v>0.21925133689839571</v>
      </c>
      <c r="K34" s="43">
        <f>J34</f>
        <v>0.21925133689839571</v>
      </c>
      <c r="L34" s="32" t="s">
        <v>22</v>
      </c>
      <c r="M34" s="41">
        <f>M33/E20</f>
        <v>0.18716577540106952</v>
      </c>
      <c r="N34" s="115">
        <f>M34</f>
        <v>0.18716577540106952</v>
      </c>
      <c r="O34" s="32" t="s">
        <v>22</v>
      </c>
      <c r="P34" s="41">
        <f>P33/E20</f>
        <v>0.11764705882352941</v>
      </c>
      <c r="Q34" s="116">
        <f>P34</f>
        <v>0.11764705882352941</v>
      </c>
      <c r="R34" s="28"/>
    </row>
    <row r="35" spans="1:18" ht="19.5" thickBot="1" x14ac:dyDescent="0.35">
      <c r="B35" s="56"/>
      <c r="C35" s="44" t="s">
        <v>17</v>
      </c>
      <c r="D35" s="31">
        <f>$D$10/$D$9</f>
        <v>0.85052719200887905</v>
      </c>
      <c r="E35" s="42"/>
      <c r="F35" s="44" t="s">
        <v>18</v>
      </c>
      <c r="G35" s="31">
        <f>D10/G33</f>
        <v>8.1959893048128354</v>
      </c>
      <c r="H35" s="29"/>
      <c r="I35" s="34" t="s">
        <v>33</v>
      </c>
      <c r="J35" s="33">
        <f>I8+(I9*K34)</f>
        <v>5.1692513368983963</v>
      </c>
      <c r="K35" s="29"/>
      <c r="L35" s="34" t="s">
        <v>33</v>
      </c>
      <c r="M35" s="33">
        <f>I8+(I10*N34)</f>
        <v>12.427272727272728</v>
      </c>
      <c r="N35" s="29"/>
      <c r="O35" s="34" t="s">
        <v>33</v>
      </c>
      <c r="P35" s="45">
        <f>I8+(I11*Q34)</f>
        <v>10.83235294117647</v>
      </c>
      <c r="Q35" s="49"/>
    </row>
    <row r="36" spans="1:18" x14ac:dyDescent="0.3">
      <c r="B36" s="56"/>
      <c r="C36" s="42"/>
      <c r="D36" s="42"/>
      <c r="E36" s="42"/>
      <c r="F36" s="42"/>
      <c r="G36" s="42"/>
      <c r="H36" s="42"/>
      <c r="I36" s="51" t="s">
        <v>34</v>
      </c>
      <c r="J36" s="42"/>
      <c r="K36" s="29"/>
      <c r="L36" s="29"/>
      <c r="M36" s="29"/>
      <c r="N36" s="29"/>
      <c r="O36" s="54"/>
      <c r="P36" s="42"/>
      <c r="Q36" s="49"/>
    </row>
    <row r="37" spans="1:18" ht="19.5" thickBot="1" x14ac:dyDescent="0.35">
      <c r="B37" s="57"/>
      <c r="C37" s="61" t="s">
        <v>35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/>
    </row>
  </sheetData>
  <sheetProtection algorithmName="SHA-512" hashValue="jRRXUOB4xYOfo4jkrEYLbeCKSup85U4ElC+X9IhTUTv5kSIEUmcMJBRj099W1Q+2YKxC434+p7bH51IeUlJ11w==" saltValue="+MarTMI0Uh9AKq6wZBQ5iQ==" spinCount="100000" sheet="1" objects="1" scenarios="1" selectLockedCells="1"/>
  <mergeCells count="29">
    <mergeCell ref="G14:H14"/>
    <mergeCell ref="G15:H15"/>
    <mergeCell ref="N15:O15"/>
    <mergeCell ref="M14:O14"/>
    <mergeCell ref="C24:E24"/>
    <mergeCell ref="F24:G24"/>
    <mergeCell ref="N18:O18"/>
    <mergeCell ref="C32:D32"/>
    <mergeCell ref="F32:G32"/>
    <mergeCell ref="I32:J32"/>
    <mergeCell ref="L32:M32"/>
    <mergeCell ref="O32:P32"/>
    <mergeCell ref="C22:D22"/>
    <mergeCell ref="F22:G22"/>
    <mergeCell ref="N17:O17"/>
    <mergeCell ref="C23:D23"/>
    <mergeCell ref="F23:G23"/>
    <mergeCell ref="F19:G19"/>
    <mergeCell ref="C20:D20"/>
    <mergeCell ref="F20:G20"/>
    <mergeCell ref="C21:D21"/>
    <mergeCell ref="F21:G21"/>
    <mergeCell ref="N16:O16"/>
    <mergeCell ref="C7:D7"/>
    <mergeCell ref="G7:H7"/>
    <mergeCell ref="G8:H8"/>
    <mergeCell ref="G9:H9"/>
    <mergeCell ref="G10:H10"/>
    <mergeCell ref="G11:H11"/>
  </mergeCells>
  <conditionalFormatting sqref="N18:O18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O8:O11">
    <cfRule type="cellIs" dxfId="2" priority="3" operator="lessThan">
      <formula>0</formula>
    </cfRule>
  </conditionalFormatting>
  <conditionalFormatting sqref="K20:K24">
    <cfRule type="cellIs" dxfId="1" priority="2" operator="lessThan">
      <formula>0</formula>
    </cfRule>
  </conditionalFormatting>
  <conditionalFormatting sqref="L8:L1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FreePlus Shipping Funnel</vt:lpstr>
      <vt:lpstr>FreePlus With Continuity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2016-06-06T20:43:48Z</dcterms:created>
  <dcterms:modified xsi:type="dcterms:W3CDTF">2016-06-07T20:00:29Z</dcterms:modified>
</cp:coreProperties>
</file>