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6828"/>
  <workbookPr defaultThemeVersion="164011"/>
  <mc:AlternateContent xmlns:mc="http://schemas.openxmlformats.org/markup-compatibility/2006">
    <mc:Choice Requires="x15">
      <x15ac:absPath xmlns:x15ac="http://schemas.microsoft.com/office/spreadsheetml/2010/11/ac" url="K:\Listbuilding Engine\Calculators\Final Calculators\"/>
    </mc:Choice>
  </mc:AlternateContent>
  <bookViews>
    <workbookView xWindow="0" yWindow="0" windowWidth="28800" windowHeight="12210"/>
  </bookViews>
  <sheets>
    <sheet name="Lead Generation Break Even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5" i="1" l="1"/>
  <c r="F23" i="1"/>
  <c r="F24" i="1"/>
  <c r="F25" i="1"/>
  <c r="F22" i="1"/>
  <c r="I19" i="1"/>
  <c r="G19" i="1" s="1"/>
  <c r="I20" i="1"/>
  <c r="G20" i="1" s="1"/>
  <c r="H19" i="1"/>
  <c r="H20" i="1"/>
  <c r="H21" i="1"/>
  <c r="I21" i="1" s="1"/>
  <c r="G21" i="1" s="1"/>
  <c r="H18" i="1"/>
  <c r="I18" i="1" s="1"/>
  <c r="G18" i="1" s="1"/>
  <c r="I10" i="1"/>
  <c r="I11" i="1"/>
  <c r="F10" i="1"/>
  <c r="F11" i="1"/>
  <c r="F12" i="1"/>
  <c r="I12" i="1" s="1"/>
  <c r="F9" i="1"/>
  <c r="I9" i="1" s="1"/>
  <c r="B19" i="1"/>
  <c r="B20" i="1"/>
  <c r="B21" i="1"/>
  <c r="B18" i="1"/>
  <c r="J9" i="1" l="1"/>
  <c r="N12" i="1" s="1"/>
  <c r="J18" i="1"/>
  <c r="N11" i="1" s="1"/>
  <c r="N13" i="1" s="1"/>
  <c r="N14" i="1" s="1"/>
  <c r="J20" i="1"/>
  <c r="J11" i="1"/>
  <c r="J19" i="1"/>
  <c r="J10" i="1"/>
  <c r="J21" i="1"/>
  <c r="J12" i="1"/>
</calcChain>
</file>

<file path=xl/comments1.xml><?xml version="1.0" encoding="utf-8"?>
<comments xmlns="http://schemas.openxmlformats.org/spreadsheetml/2006/main">
  <authors>
    <author>PC</author>
  </authors>
  <commentList>
    <comment ref="G8" authorId="0" shapeId="0">
      <text>
        <r>
          <rPr>
            <b/>
            <sz val="9"/>
            <color indexed="81"/>
            <rFont val="Tahoma"/>
            <family val="2"/>
          </rPr>
          <t>If the customer pays for shipping and handleing you can leave this field blank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<sst xmlns="http://schemas.openxmlformats.org/spreadsheetml/2006/main" count="32" uniqueCount="31">
  <si>
    <t>Lead Generation Break Even Calculator</t>
  </si>
  <si>
    <t>Determine How Much You Can Spend To Acquire A Lead</t>
  </si>
  <si>
    <t>Products Promoted To Prospect List In First 30 Days</t>
  </si>
  <si>
    <t>Product Name</t>
  </si>
  <si>
    <t>Product 1</t>
  </si>
  <si>
    <t>Product 3</t>
  </si>
  <si>
    <t>Product 4</t>
  </si>
  <si>
    <t>Product 2</t>
  </si>
  <si>
    <t>Sale Price</t>
  </si>
  <si>
    <t>Cost Of Goods Sold</t>
  </si>
  <si>
    <t>Gross Profit</t>
  </si>
  <si>
    <t>Fulfillment Cost</t>
  </si>
  <si>
    <t xml:space="preserve"> Shipping Cost</t>
  </si>
  <si>
    <t>Working Profit Per Unit</t>
  </si>
  <si>
    <t>Sales Performance Data</t>
  </si>
  <si>
    <t>Average Conversion Rate</t>
  </si>
  <si>
    <t>Average Email Open Rate</t>
  </si>
  <si>
    <t>Average Email Click  Rate</t>
  </si>
  <si>
    <t>Estimated Number Of Sales</t>
  </si>
  <si>
    <t>Prospect Email List Size:</t>
  </si>
  <si>
    <t xml:space="preserve">30 Day Break Even Analysis </t>
  </si>
  <si>
    <t>Total Sales:</t>
  </si>
  <si>
    <t>Total Costs:</t>
  </si>
  <si>
    <t>Working Profit:</t>
  </si>
  <si>
    <t>Break Even Lead Cost:</t>
  </si>
  <si>
    <t># opens</t>
  </si>
  <si>
    <t>#number clicks</t>
  </si>
  <si>
    <t>Squeeze Page Conversion Rate:</t>
  </si>
  <si>
    <t>30 Day ACV*:</t>
  </si>
  <si>
    <t>*Average Customer Value in this field is calculated based on your "working profit" per unit.</t>
  </si>
  <si>
    <r>
      <t xml:space="preserve">Copyright </t>
    </r>
    <r>
      <rPr>
        <sz val="14"/>
        <color theme="1"/>
        <rFont val="Calibri"/>
        <family val="2"/>
      </rPr>
      <t>© BuildGrowScale.com. All Rights Reserved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</si>
</sst>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6" formatCode="_(* #,##0_);_(* \(#,##0\);_(* &quot;-&quot;??_);_(@_)"/>
    <numFmt numFmtId="170" formatCode="0.0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2"/>
      <color rgb="FF0070C0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14"/>
      <color theme="4" tint="-0.499984740745262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4"/>
      <name val="Calibri"/>
      <family val="2"/>
      <scheme val="minor"/>
    </font>
    <font>
      <sz val="14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70C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5">
    <xf numFmtId="0" fontId="0" fillId="0" borderId="0" xfId="0"/>
    <xf numFmtId="0" fontId="5" fillId="2" borderId="0" xfId="0" applyFont="1" applyFill="1"/>
    <xf numFmtId="0" fontId="5" fillId="2" borderId="0" xfId="0" applyFont="1" applyFill="1" applyAlignment="1">
      <alignment horizontal="right"/>
    </xf>
    <xf numFmtId="0" fontId="6" fillId="4" borderId="2" xfId="0" applyFont="1" applyFill="1" applyBorder="1"/>
    <xf numFmtId="0" fontId="6" fillId="4" borderId="3" xfId="0" applyFont="1" applyFill="1" applyBorder="1"/>
    <xf numFmtId="0" fontId="7" fillId="4" borderId="4" xfId="0" applyFont="1" applyFill="1" applyBorder="1" applyAlignment="1">
      <alignment horizontal="right"/>
    </xf>
    <xf numFmtId="0" fontId="5" fillId="4" borderId="3" xfId="0" applyFont="1" applyFill="1" applyBorder="1"/>
    <xf numFmtId="0" fontId="5" fillId="4" borderId="4" xfId="0" applyFont="1" applyFill="1" applyBorder="1"/>
    <xf numFmtId="0" fontId="4" fillId="2" borderId="9" xfId="0" applyFont="1" applyFill="1" applyBorder="1" applyAlignment="1"/>
    <xf numFmtId="0" fontId="7" fillId="4" borderId="2" xfId="0" applyFont="1" applyFill="1" applyBorder="1"/>
    <xf numFmtId="0" fontId="8" fillId="4" borderId="2" xfId="0" applyFont="1" applyFill="1" applyBorder="1"/>
    <xf numFmtId="0" fontId="6" fillId="4" borderId="4" xfId="0" applyFont="1" applyFill="1" applyBorder="1"/>
    <xf numFmtId="0" fontId="4" fillId="2" borderId="8" xfId="0" applyFont="1" applyFill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4" fillId="2" borderId="0" xfId="0" applyFont="1" applyFill="1" applyBorder="1" applyAlignment="1">
      <alignment horizontal="center" wrapText="1"/>
    </xf>
    <xf numFmtId="0" fontId="4" fillId="2" borderId="11" xfId="0" applyFont="1" applyFill="1" applyBorder="1" applyAlignment="1">
      <alignment horizontal="center" wrapText="1"/>
    </xf>
    <xf numFmtId="0" fontId="8" fillId="4" borderId="5" xfId="0" applyFont="1" applyFill="1" applyBorder="1"/>
    <xf numFmtId="0" fontId="8" fillId="4" borderId="6" xfId="0" applyFont="1" applyFill="1" applyBorder="1"/>
    <xf numFmtId="0" fontId="8" fillId="4" borderId="7" xfId="0" applyFont="1" applyFill="1" applyBorder="1"/>
    <xf numFmtId="0" fontId="4" fillId="2" borderId="8" xfId="0" applyFont="1" applyFill="1" applyBorder="1" applyAlignment="1"/>
    <xf numFmtId="0" fontId="4" fillId="0" borderId="0" xfId="0" applyFont="1" applyBorder="1" applyAlignment="1"/>
    <xf numFmtId="0" fontId="4" fillId="0" borderId="10" xfId="0" applyFont="1" applyBorder="1" applyAlignment="1"/>
    <xf numFmtId="166" fontId="4" fillId="2" borderId="1" xfId="0" applyNumberFormat="1" applyFont="1" applyFill="1" applyBorder="1"/>
    <xf numFmtId="0" fontId="7" fillId="4" borderId="3" xfId="0" applyFont="1" applyFill="1" applyBorder="1"/>
    <xf numFmtId="44" fontId="7" fillId="4" borderId="1" xfId="2" applyFont="1" applyFill="1" applyBorder="1"/>
    <xf numFmtId="0" fontId="7" fillId="4" borderId="2" xfId="0" applyFont="1" applyFill="1" applyBorder="1" applyAlignment="1">
      <alignment horizontal="right" wrapText="1"/>
    </xf>
    <xf numFmtId="0" fontId="2" fillId="4" borderId="3" xfId="0" applyFont="1" applyFill="1" applyBorder="1" applyAlignment="1">
      <alignment wrapText="1"/>
    </xf>
    <xf numFmtId="0" fontId="2" fillId="4" borderId="3" xfId="0" applyFont="1" applyFill="1" applyBorder="1" applyAlignment="1"/>
    <xf numFmtId="0" fontId="9" fillId="2" borderId="0" xfId="0" applyFont="1" applyFill="1"/>
    <xf numFmtId="0" fontId="10" fillId="2" borderId="0" xfId="0" applyFont="1" applyFill="1"/>
    <xf numFmtId="0" fontId="11" fillId="2" borderId="0" xfId="0" applyFont="1" applyFill="1"/>
    <xf numFmtId="0" fontId="6" fillId="2" borderId="0" xfId="0" applyFont="1" applyFill="1"/>
    <xf numFmtId="170" fontId="6" fillId="2" borderId="0" xfId="0" applyNumberFormat="1" applyFont="1" applyFill="1"/>
    <xf numFmtId="166" fontId="4" fillId="3" borderId="1" xfId="1" applyNumberFormat="1" applyFont="1" applyFill="1" applyBorder="1" applyProtection="1">
      <protection locked="0"/>
    </xf>
    <xf numFmtId="9" fontId="4" fillId="3" borderId="1" xfId="3" applyFont="1" applyFill="1" applyBorder="1" applyProtection="1">
      <protection locked="0"/>
    </xf>
    <xf numFmtId="0" fontId="4" fillId="3" borderId="2" xfId="0" applyFont="1" applyFill="1" applyBorder="1" applyAlignment="1" applyProtection="1">
      <protection locked="0"/>
    </xf>
    <xf numFmtId="0" fontId="4" fillId="3" borderId="4" xfId="0" applyFont="1" applyFill="1" applyBorder="1" applyAlignment="1" applyProtection="1">
      <protection locked="0"/>
    </xf>
    <xf numFmtId="44" fontId="4" fillId="3" borderId="1" xfId="2" applyFont="1" applyFill="1" applyBorder="1" applyProtection="1">
      <protection locked="0"/>
    </xf>
    <xf numFmtId="164" fontId="4" fillId="3" borderId="1" xfId="3" applyNumberFormat="1" applyFont="1" applyFill="1" applyBorder="1" applyProtection="1">
      <protection locked="0"/>
    </xf>
    <xf numFmtId="44" fontId="4" fillId="2" borderId="1" xfId="2" applyFont="1" applyFill="1" applyBorder="1" applyProtection="1">
      <protection hidden="1"/>
    </xf>
    <xf numFmtId="0" fontId="5" fillId="2" borderId="0" xfId="0" applyFont="1" applyFill="1" applyProtection="1">
      <protection hidden="1"/>
    </xf>
    <xf numFmtId="0" fontId="6" fillId="2" borderId="0" xfId="0" applyFont="1" applyFill="1" applyProtection="1">
      <protection hidden="1"/>
    </xf>
    <xf numFmtId="0" fontId="6" fillId="2" borderId="0" xfId="0" applyFont="1" applyFill="1" applyAlignment="1" applyProtection="1">
      <alignment wrapText="1"/>
      <protection hidden="1"/>
    </xf>
    <xf numFmtId="166" fontId="6" fillId="2" borderId="0" xfId="0" applyNumberFormat="1" applyFont="1" applyFill="1" applyProtection="1">
      <protection hidden="1"/>
    </xf>
    <xf numFmtId="43" fontId="6" fillId="2" borderId="0" xfId="0" applyNumberFormat="1" applyFont="1" applyFill="1" applyProtection="1">
      <protection hidden="1"/>
    </xf>
    <xf numFmtId="0" fontId="4" fillId="2" borderId="5" xfId="0" applyFont="1" applyFill="1" applyBorder="1" applyAlignment="1" applyProtection="1">
      <alignment horizontal="right"/>
      <protection hidden="1"/>
    </xf>
    <xf numFmtId="0" fontId="4" fillId="2" borderId="7" xfId="0" applyFont="1" applyFill="1" applyBorder="1" applyAlignment="1" applyProtection="1">
      <alignment horizontal="right"/>
      <protection hidden="1"/>
    </xf>
    <xf numFmtId="44" fontId="4" fillId="2" borderId="2" xfId="2" applyFont="1" applyFill="1" applyBorder="1" applyAlignment="1" applyProtection="1">
      <protection hidden="1"/>
    </xf>
    <xf numFmtId="44" fontId="4" fillId="2" borderId="4" xfId="2" applyFont="1" applyFill="1" applyBorder="1" applyAlignment="1" applyProtection="1">
      <protection hidden="1"/>
    </xf>
    <xf numFmtId="0" fontId="4" fillId="2" borderId="8" xfId="0" applyFont="1" applyFill="1" applyBorder="1" applyAlignment="1" applyProtection="1">
      <alignment horizontal="right"/>
      <protection hidden="1"/>
    </xf>
    <xf numFmtId="0" fontId="4" fillId="2" borderId="11" xfId="0" applyFont="1" applyFill="1" applyBorder="1" applyAlignment="1" applyProtection="1">
      <alignment horizontal="right"/>
      <protection hidden="1"/>
    </xf>
    <xf numFmtId="0" fontId="3" fillId="0" borderId="0" xfId="0" applyFont="1" applyBorder="1" applyAlignment="1" applyProtection="1">
      <alignment horizontal="right"/>
      <protection hidden="1"/>
    </xf>
    <xf numFmtId="44" fontId="4" fillId="2" borderId="5" xfId="2" applyFont="1" applyFill="1" applyBorder="1" applyAlignment="1" applyProtection="1">
      <protection hidden="1"/>
    </xf>
    <xf numFmtId="44" fontId="3" fillId="0" borderId="7" xfId="2" applyFont="1" applyBorder="1" applyAlignment="1" applyProtection="1">
      <protection hidden="1"/>
    </xf>
    <xf numFmtId="44" fontId="14" fillId="2" borderId="1" xfId="2" applyFont="1" applyFill="1" applyBorder="1" applyProtection="1">
      <protection hidden="1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247650</xdr:colOff>
      <xdr:row>0</xdr:row>
      <xdr:rowOff>219075</xdr:rowOff>
    </xdr:from>
    <xdr:to>
      <xdr:col>15</xdr:col>
      <xdr:colOff>240903</xdr:colOff>
      <xdr:row>4</xdr:row>
      <xdr:rowOff>104642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20125" y="219075"/>
          <a:ext cx="3174603" cy="10666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P25"/>
  <sheetViews>
    <sheetView tabSelected="1" workbookViewId="0">
      <selection activeCell="D19" sqref="D19"/>
    </sheetView>
  </sheetViews>
  <sheetFormatPr defaultRowHeight="18.75" x14ac:dyDescent="0.3"/>
  <cols>
    <col min="1" max="3" width="9.140625" style="1"/>
    <col min="4" max="4" width="13.28515625" style="1" customWidth="1"/>
    <col min="5" max="5" width="15.5703125" style="1" customWidth="1"/>
    <col min="6" max="6" width="14.28515625" style="1" customWidth="1"/>
    <col min="7" max="7" width="12.5703125" style="1" customWidth="1"/>
    <col min="8" max="8" width="13.42578125" style="1" customWidth="1"/>
    <col min="9" max="9" width="18.140625" style="1" customWidth="1"/>
    <col min="10" max="10" width="10.85546875" style="1" bestFit="1" customWidth="1"/>
    <col min="11" max="14" width="9.140625" style="1"/>
    <col min="15" max="15" width="11.140625" style="1" customWidth="1"/>
    <col min="16" max="16384" width="9.140625" style="1"/>
  </cols>
  <sheetData>
    <row r="2" spans="2:15" ht="36" x14ac:dyDescent="0.55000000000000004">
      <c r="B2" s="29" t="s">
        <v>0</v>
      </c>
    </row>
    <row r="3" spans="2:15" x14ac:dyDescent="0.3">
      <c r="B3" s="30" t="s">
        <v>1</v>
      </c>
    </row>
    <row r="4" spans="2:15" ht="19.5" thickBot="1" x14ac:dyDescent="0.35"/>
    <row r="5" spans="2:15" ht="19.5" thickBot="1" x14ac:dyDescent="0.35">
      <c r="B5" s="3"/>
      <c r="C5" s="4"/>
      <c r="D5" s="5" t="s">
        <v>19</v>
      </c>
      <c r="E5" s="33">
        <v>10000</v>
      </c>
      <c r="F5" s="9"/>
      <c r="G5" s="23"/>
      <c r="H5" s="5" t="s">
        <v>27</v>
      </c>
      <c r="I5" s="34">
        <v>0.3</v>
      </c>
    </row>
    <row r="6" spans="2:15" ht="19.5" thickBot="1" x14ac:dyDescent="0.35"/>
    <row r="7" spans="2:15" ht="24" thickBot="1" x14ac:dyDescent="0.4">
      <c r="B7" s="10" t="s">
        <v>2</v>
      </c>
      <c r="C7" s="4"/>
      <c r="D7" s="4"/>
      <c r="E7" s="4"/>
      <c r="F7" s="4"/>
      <c r="G7" s="4"/>
      <c r="H7" s="4"/>
      <c r="I7" s="11"/>
      <c r="J7" s="40"/>
      <c r="K7" s="40"/>
    </row>
    <row r="8" spans="2:15" ht="36" customHeight="1" thickBot="1" x14ac:dyDescent="0.35">
      <c r="B8" s="12" t="s">
        <v>3</v>
      </c>
      <c r="C8" s="13"/>
      <c r="D8" s="14" t="s">
        <v>8</v>
      </c>
      <c r="E8" s="14" t="s">
        <v>9</v>
      </c>
      <c r="F8" s="14" t="s">
        <v>10</v>
      </c>
      <c r="G8" s="14" t="s">
        <v>12</v>
      </c>
      <c r="H8" s="14" t="s">
        <v>11</v>
      </c>
      <c r="I8" s="15" t="s">
        <v>13</v>
      </c>
      <c r="J8" s="41"/>
      <c r="K8" s="41"/>
    </row>
    <row r="9" spans="2:15" ht="19.5" thickBot="1" x14ac:dyDescent="0.35">
      <c r="B9" s="35" t="s">
        <v>4</v>
      </c>
      <c r="C9" s="36"/>
      <c r="D9" s="37">
        <v>39.950000000000003</v>
      </c>
      <c r="E9" s="37">
        <v>7.41</v>
      </c>
      <c r="F9" s="39">
        <f>D9-E9</f>
        <v>32.540000000000006</v>
      </c>
      <c r="G9" s="37">
        <v>5.45</v>
      </c>
      <c r="H9" s="37">
        <v>2.25</v>
      </c>
      <c r="I9" s="54">
        <f>F9-(G9+H9)</f>
        <v>24.840000000000007</v>
      </c>
      <c r="J9" s="44">
        <f>(E9+G9+H9)*G18</f>
        <v>326.37600000000003</v>
      </c>
      <c r="K9" s="41"/>
    </row>
    <row r="10" spans="2:15" ht="19.5" thickBot="1" x14ac:dyDescent="0.35">
      <c r="B10" s="35" t="s">
        <v>7</v>
      </c>
      <c r="C10" s="36"/>
      <c r="D10" s="37">
        <v>26.95</v>
      </c>
      <c r="E10" s="37">
        <v>8.16</v>
      </c>
      <c r="F10" s="39">
        <f t="shared" ref="F10:F12" si="0">D10-E10</f>
        <v>18.79</v>
      </c>
      <c r="G10" s="37">
        <v>5.26</v>
      </c>
      <c r="H10" s="37">
        <v>2.25</v>
      </c>
      <c r="I10" s="54">
        <f t="shared" ref="I10:I12" si="1">F10-(G10+H10)</f>
        <v>11.28</v>
      </c>
      <c r="J10" s="44">
        <f>(E10+G10+H10)*G19</f>
        <v>39.488400000000006</v>
      </c>
      <c r="K10" s="41"/>
      <c r="L10" s="9" t="s">
        <v>20</v>
      </c>
      <c r="M10" s="6"/>
      <c r="N10" s="6"/>
      <c r="O10" s="7"/>
    </row>
    <row r="11" spans="2:15" ht="19.5" thickBot="1" x14ac:dyDescent="0.35">
      <c r="B11" s="35" t="s">
        <v>5</v>
      </c>
      <c r="C11" s="36"/>
      <c r="D11" s="37">
        <v>34.950000000000003</v>
      </c>
      <c r="E11" s="37">
        <v>9.67</v>
      </c>
      <c r="F11" s="39">
        <f t="shared" si="0"/>
        <v>25.28</v>
      </c>
      <c r="G11" s="37">
        <v>7.65</v>
      </c>
      <c r="H11" s="37">
        <v>2.25</v>
      </c>
      <c r="I11" s="54">
        <f t="shared" si="1"/>
        <v>15.38</v>
      </c>
      <c r="J11" s="44">
        <f>(E11+G11+H11)*G20</f>
        <v>93.935999999999993</v>
      </c>
      <c r="K11" s="41"/>
      <c r="L11" s="45" t="s">
        <v>21</v>
      </c>
      <c r="M11" s="46"/>
      <c r="N11" s="47">
        <f>J18+J19+J20+J21</f>
        <v>1204.8876</v>
      </c>
      <c r="O11" s="48"/>
    </row>
    <row r="12" spans="2:15" ht="19.5" thickBot="1" x14ac:dyDescent="0.35">
      <c r="B12" s="35" t="s">
        <v>6</v>
      </c>
      <c r="C12" s="36"/>
      <c r="D12" s="37">
        <v>19.95</v>
      </c>
      <c r="E12" s="37">
        <v>4.45</v>
      </c>
      <c r="F12" s="39">
        <f t="shared" si="0"/>
        <v>15.5</v>
      </c>
      <c r="G12" s="37">
        <v>2.66</v>
      </c>
      <c r="H12" s="37">
        <v>2.25</v>
      </c>
      <c r="I12" s="54">
        <f t="shared" si="1"/>
        <v>10.59</v>
      </c>
      <c r="J12" s="44">
        <f>(E12+G12+H12)*G21</f>
        <v>49.870079999999994</v>
      </c>
      <c r="K12" s="41"/>
      <c r="L12" s="49" t="s">
        <v>22</v>
      </c>
      <c r="M12" s="50"/>
      <c r="N12" s="47">
        <f>J9+J10+J11+J12</f>
        <v>509.67048</v>
      </c>
      <c r="O12" s="48"/>
    </row>
    <row r="13" spans="2:15" ht="19.5" thickBot="1" x14ac:dyDescent="0.35">
      <c r="J13" s="41"/>
      <c r="K13" s="41"/>
      <c r="L13" s="49" t="s">
        <v>23</v>
      </c>
      <c r="M13" s="50"/>
      <c r="N13" s="47">
        <f>N11-N12</f>
        <v>695.21712000000002</v>
      </c>
      <c r="O13" s="48"/>
    </row>
    <row r="14" spans="2:15" ht="19.5" thickBot="1" x14ac:dyDescent="0.35">
      <c r="J14" s="41"/>
      <c r="K14" s="41"/>
      <c r="L14" s="49" t="s">
        <v>28</v>
      </c>
      <c r="M14" s="51"/>
      <c r="N14" s="52">
        <f>N13/(G18+G19+G20+G21)</f>
        <v>20.299495444989486</v>
      </c>
      <c r="O14" s="53"/>
    </row>
    <row r="15" spans="2:15" ht="19.5" thickBot="1" x14ac:dyDescent="0.35">
      <c r="H15" s="40"/>
      <c r="I15" s="40"/>
      <c r="J15" s="41"/>
      <c r="K15" s="31"/>
      <c r="L15" s="25" t="s">
        <v>24</v>
      </c>
      <c r="M15" s="26"/>
      <c r="N15" s="27"/>
      <c r="O15" s="24">
        <f>I5*N14</f>
        <v>6.0898486334968451</v>
      </c>
    </row>
    <row r="16" spans="2:15" ht="23.25" x14ac:dyDescent="0.35">
      <c r="B16" s="16" t="s">
        <v>14</v>
      </c>
      <c r="C16" s="17"/>
      <c r="D16" s="17"/>
      <c r="E16" s="17"/>
      <c r="F16" s="17"/>
      <c r="G16" s="18"/>
      <c r="H16" s="40"/>
      <c r="I16" s="40"/>
      <c r="J16" s="41"/>
      <c r="K16" s="31"/>
      <c r="L16" s="28" t="s">
        <v>29</v>
      </c>
    </row>
    <row r="17" spans="2:16" ht="57" thickBot="1" x14ac:dyDescent="0.35">
      <c r="B17" s="12" t="s">
        <v>3</v>
      </c>
      <c r="C17" s="13"/>
      <c r="D17" s="14" t="s">
        <v>16</v>
      </c>
      <c r="E17" s="14" t="s">
        <v>17</v>
      </c>
      <c r="F17" s="14" t="s">
        <v>15</v>
      </c>
      <c r="G17" s="15" t="s">
        <v>18</v>
      </c>
      <c r="H17" s="42" t="s">
        <v>25</v>
      </c>
      <c r="I17" s="41" t="s">
        <v>26</v>
      </c>
      <c r="J17" s="41"/>
      <c r="K17" s="31"/>
    </row>
    <row r="18" spans="2:16" ht="19.5" thickBot="1" x14ac:dyDescent="0.35">
      <c r="B18" s="19" t="str">
        <f>B9</f>
        <v>Product 1</v>
      </c>
      <c r="C18" s="20"/>
      <c r="D18" s="34">
        <v>0.18</v>
      </c>
      <c r="E18" s="34">
        <v>0.24</v>
      </c>
      <c r="F18" s="38">
        <v>0.05</v>
      </c>
      <c r="G18" s="22">
        <f>I18*F18</f>
        <v>21.6</v>
      </c>
      <c r="H18" s="43">
        <f>$E$5*D18</f>
        <v>1800</v>
      </c>
      <c r="I18" s="43">
        <f>H18*E18</f>
        <v>432</v>
      </c>
      <c r="J18" s="41">
        <f>G18*D9</f>
        <v>862.92000000000007</v>
      </c>
      <c r="K18" s="31"/>
    </row>
    <row r="19" spans="2:16" ht="19.5" thickBot="1" x14ac:dyDescent="0.35">
      <c r="B19" s="19" t="str">
        <f>B10</f>
        <v>Product 2</v>
      </c>
      <c r="C19" s="20"/>
      <c r="D19" s="34">
        <v>0.14000000000000001</v>
      </c>
      <c r="E19" s="34">
        <v>0.06</v>
      </c>
      <c r="F19" s="38">
        <v>0.03</v>
      </c>
      <c r="G19" s="22">
        <f t="shared" ref="G19:G21" si="2">I19*F19</f>
        <v>2.5200000000000005</v>
      </c>
      <c r="H19" s="43">
        <f t="shared" ref="H19:H21" si="3">$E$5*D19</f>
        <v>1400.0000000000002</v>
      </c>
      <c r="I19" s="43">
        <f t="shared" ref="I19:I21" si="4">H19*E19</f>
        <v>84.000000000000014</v>
      </c>
      <c r="J19" s="41">
        <f>G19*D10</f>
        <v>67.914000000000016</v>
      </c>
      <c r="K19" s="31"/>
    </row>
    <row r="20" spans="2:16" ht="19.5" thickBot="1" x14ac:dyDescent="0.35">
      <c r="B20" s="19" t="str">
        <f>B11</f>
        <v>Product 3</v>
      </c>
      <c r="C20" s="20"/>
      <c r="D20" s="34">
        <v>0.16</v>
      </c>
      <c r="E20" s="34">
        <v>0.1</v>
      </c>
      <c r="F20" s="38">
        <v>0.03</v>
      </c>
      <c r="G20" s="22">
        <f t="shared" si="2"/>
        <v>4.8</v>
      </c>
      <c r="H20" s="43">
        <f t="shared" si="3"/>
        <v>1600</v>
      </c>
      <c r="I20" s="43">
        <f t="shared" si="4"/>
        <v>160</v>
      </c>
      <c r="J20" s="41">
        <f>G20*D11</f>
        <v>167.76000000000002</v>
      </c>
      <c r="K20" s="31"/>
    </row>
    <row r="21" spans="2:16" ht="19.5" thickBot="1" x14ac:dyDescent="0.35">
      <c r="B21" s="8" t="str">
        <f>B12</f>
        <v>Product 4</v>
      </c>
      <c r="C21" s="21"/>
      <c r="D21" s="34">
        <v>0.12</v>
      </c>
      <c r="E21" s="34">
        <v>0.06</v>
      </c>
      <c r="F21" s="38">
        <v>7.3999999999999996E-2</v>
      </c>
      <c r="G21" s="22">
        <f t="shared" si="2"/>
        <v>5.3279999999999994</v>
      </c>
      <c r="H21" s="43">
        <f t="shared" si="3"/>
        <v>1200</v>
      </c>
      <c r="I21" s="43">
        <f t="shared" si="4"/>
        <v>72</v>
      </c>
      <c r="J21" s="41">
        <f>G21*D12</f>
        <v>106.29359999999998</v>
      </c>
      <c r="K21" s="31"/>
    </row>
    <row r="22" spans="2:16" x14ac:dyDescent="0.3">
      <c r="F22" s="32">
        <f>F18</f>
        <v>0.05</v>
      </c>
      <c r="G22" s="31"/>
      <c r="H22" s="40"/>
      <c r="I22" s="40"/>
      <c r="J22" s="41"/>
      <c r="K22" s="31"/>
    </row>
    <row r="23" spans="2:16" x14ac:dyDescent="0.3">
      <c r="F23" s="32">
        <f t="shared" ref="F23:F25" si="5">F19</f>
        <v>0.03</v>
      </c>
      <c r="G23" s="31"/>
    </row>
    <row r="24" spans="2:16" x14ac:dyDescent="0.3">
      <c r="F24" s="32">
        <f t="shared" si="5"/>
        <v>0.03</v>
      </c>
      <c r="G24" s="31"/>
      <c r="P24" s="2" t="s">
        <v>30</v>
      </c>
    </row>
    <row r="25" spans="2:16" x14ac:dyDescent="0.3">
      <c r="F25" s="32">
        <f t="shared" si="5"/>
        <v>7.3999999999999996E-2</v>
      </c>
      <c r="G25" s="31"/>
    </row>
  </sheetData>
  <sheetProtection algorithmName="SHA-512" hashValue="oSCraR6hDf92169oXeNJ9iAJLi9KidLayqKWWJc2kXUFOUa1vA8mnfRKrvlpjGC/gpmUkZ9xCEZWYkJzE68kPw==" saltValue="bOA5SFwsNxjJ5PCJXTgKzg==" spinCount="100000" sheet="1" objects="1" scenarios="1" selectLockedCells="1"/>
  <mergeCells count="19">
    <mergeCell ref="N11:O11"/>
    <mergeCell ref="N12:O12"/>
    <mergeCell ref="N13:O13"/>
    <mergeCell ref="N14:O14"/>
    <mergeCell ref="L15:N15"/>
    <mergeCell ref="L13:M13"/>
    <mergeCell ref="L12:M12"/>
    <mergeCell ref="L11:M11"/>
    <mergeCell ref="B18:C18"/>
    <mergeCell ref="B19:C19"/>
    <mergeCell ref="B20:C20"/>
    <mergeCell ref="B21:C21"/>
    <mergeCell ref="L14:M14"/>
    <mergeCell ref="B8:C8"/>
    <mergeCell ref="B9:C9"/>
    <mergeCell ref="B10:C10"/>
    <mergeCell ref="B11:C11"/>
    <mergeCell ref="B12:C12"/>
    <mergeCell ref="B17:C17"/>
  </mergeCells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Lead Generation Break Even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2016-06-07T18:27:52Z</dcterms:created>
  <dcterms:modified xsi:type="dcterms:W3CDTF">2016-06-08T21:40:35Z</dcterms:modified>
</cp:coreProperties>
</file>